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5460" activeTab="1"/>
  </bookViews>
  <sheets>
    <sheet name="ĐX 21-12" sheetId="5" r:id="rId1"/>
    <sheet name="HT (30-5)" sheetId="6" r:id="rId2"/>
  </sheets>
  <calcPr calcId="144525"/>
</workbook>
</file>

<file path=xl/calcChain.xml><?xml version="1.0" encoding="utf-8"?>
<calcChain xmlns="http://schemas.openxmlformats.org/spreadsheetml/2006/main">
  <c r="V22" i="5" l="1"/>
  <c r="T22" i="5"/>
  <c r="N22" i="5"/>
  <c r="F22" i="5"/>
  <c r="AF21" i="5"/>
  <c r="AE21" i="5"/>
  <c r="AD21" i="5"/>
  <c r="AC21" i="5"/>
  <c r="AB21" i="5"/>
  <c r="AA21" i="5"/>
  <c r="X21" i="5"/>
  <c r="W21" i="5"/>
  <c r="X22" i="5" s="1"/>
  <c r="V21" i="5"/>
  <c r="U21" i="5"/>
  <c r="T21" i="5"/>
  <c r="S21" i="5"/>
  <c r="R21" i="5"/>
  <c r="R22" i="5" s="1"/>
  <c r="Q21" i="5"/>
  <c r="P21" i="5"/>
  <c r="P22" i="5" s="1"/>
  <c r="O21" i="5"/>
  <c r="N21" i="5"/>
  <c r="M21" i="5"/>
  <c r="J21" i="5"/>
  <c r="J22" i="5" s="1"/>
  <c r="I21" i="5"/>
  <c r="F21" i="5"/>
  <c r="E21" i="5"/>
  <c r="Z20" i="5"/>
  <c r="D20" i="5" s="1"/>
  <c r="Y20" i="5"/>
  <c r="C20" i="5" s="1"/>
  <c r="L20" i="5"/>
  <c r="H20" i="5"/>
  <c r="Z19" i="5"/>
  <c r="Y19" i="5"/>
  <c r="L19" i="5"/>
  <c r="H19" i="5"/>
  <c r="D19" i="5"/>
  <c r="C19" i="5"/>
  <c r="Y18" i="5"/>
  <c r="L18" i="5"/>
  <c r="H18" i="5"/>
  <c r="D18" i="5"/>
  <c r="C18" i="5"/>
  <c r="Z17" i="5"/>
  <c r="D17" i="5" s="1"/>
  <c r="Y17" i="5"/>
  <c r="C17" i="5" s="1"/>
  <c r="L17" i="5"/>
  <c r="H17" i="5"/>
  <c r="Z16" i="5"/>
  <c r="Y16" i="5"/>
  <c r="C16" i="5" s="1"/>
  <c r="L16" i="5"/>
  <c r="H16" i="5"/>
  <c r="D16" i="5"/>
  <c r="Z15" i="5"/>
  <c r="Y15" i="5"/>
  <c r="L15" i="5"/>
  <c r="H15" i="5"/>
  <c r="D15" i="5"/>
  <c r="C15" i="5"/>
  <c r="Z14" i="5"/>
  <c r="D14" i="5" s="1"/>
  <c r="Y14" i="5"/>
  <c r="L14" i="5"/>
  <c r="H14" i="5"/>
  <c r="C14" i="5"/>
  <c r="Y13" i="5"/>
  <c r="C13" i="5" s="1"/>
  <c r="L13" i="5"/>
  <c r="H13" i="5"/>
  <c r="D13" i="5"/>
  <c r="Z12" i="5"/>
  <c r="Y12" i="5"/>
  <c r="L12" i="5"/>
  <c r="H12" i="5"/>
  <c r="D12" i="5"/>
  <c r="C12" i="5"/>
  <c r="Z11" i="5"/>
  <c r="Y11" i="5"/>
  <c r="L11" i="5"/>
  <c r="H11" i="5"/>
  <c r="D11" i="5"/>
  <c r="C11" i="5"/>
  <c r="Y10" i="5"/>
  <c r="C10" i="5" s="1"/>
  <c r="L10" i="5"/>
  <c r="H10" i="5"/>
  <c r="D10" i="5"/>
  <c r="Z9" i="5"/>
  <c r="Y9" i="5"/>
  <c r="C9" i="5" s="1"/>
  <c r="L9" i="5"/>
  <c r="H9" i="5"/>
  <c r="D9" i="5"/>
  <c r="Z8" i="5"/>
  <c r="Y8" i="5"/>
  <c r="L8" i="5"/>
  <c r="H8" i="5"/>
  <c r="H21" i="5" s="1"/>
  <c r="G21" i="5" s="1"/>
  <c r="D8" i="5"/>
  <c r="C8" i="5"/>
  <c r="Z7" i="5"/>
  <c r="D7" i="5" s="1"/>
  <c r="Y7" i="5"/>
  <c r="L7" i="5"/>
  <c r="H7" i="5"/>
  <c r="C7" i="5"/>
  <c r="Z6" i="5"/>
  <c r="Z21" i="5" s="1"/>
  <c r="Y6" i="5"/>
  <c r="C6" i="5" s="1"/>
  <c r="L6" i="5"/>
  <c r="L21" i="5" s="1"/>
  <c r="K21" i="5" s="1"/>
  <c r="H6" i="5"/>
  <c r="C21" i="5" l="1"/>
  <c r="Y21" i="5"/>
  <c r="Z22" i="5" s="1"/>
  <c r="D6" i="5"/>
  <c r="D21" i="5" s="1"/>
  <c r="D22" i="5" s="1"/>
  <c r="X23" i="6" l="1"/>
  <c r="V23" i="6"/>
  <c r="P23" i="6"/>
  <c r="AF22" i="6"/>
  <c r="AE22" i="6"/>
  <c r="AD22" i="6"/>
  <c r="AC22" i="6"/>
  <c r="AA22" i="6"/>
  <c r="Z22" i="6"/>
  <c r="Z23" i="6" s="1"/>
  <c r="Y22" i="6"/>
  <c r="X22" i="6"/>
  <c r="W22" i="6"/>
  <c r="V22" i="6"/>
  <c r="U22" i="6"/>
  <c r="T22" i="6"/>
  <c r="T23" i="6" s="1"/>
  <c r="S22" i="6"/>
  <c r="R22" i="6"/>
  <c r="R23" i="6" s="1"/>
  <c r="Q22" i="6"/>
  <c r="P22" i="6"/>
  <c r="O22" i="6"/>
  <c r="N22" i="6"/>
  <c r="N23" i="6" s="1"/>
  <c r="M22" i="6"/>
  <c r="L22" i="6"/>
  <c r="L23" i="6" s="1"/>
  <c r="K22" i="6"/>
  <c r="J22" i="6"/>
  <c r="J23" i="6" s="1"/>
  <c r="I22" i="6"/>
  <c r="H22" i="6"/>
  <c r="G22" i="6"/>
  <c r="E22" i="6"/>
  <c r="AB21" i="6"/>
  <c r="F21" i="6"/>
  <c r="D21" i="6" s="1"/>
  <c r="C21" i="6"/>
  <c r="AB20" i="6"/>
  <c r="F20" i="6"/>
  <c r="D20" i="6"/>
  <c r="C20" i="6"/>
  <c r="AB19" i="6"/>
  <c r="F19" i="6"/>
  <c r="D19" i="6" s="1"/>
  <c r="C19" i="6"/>
  <c r="AB18" i="6"/>
  <c r="D18" i="6" s="1"/>
  <c r="F18" i="6"/>
  <c r="C18" i="6"/>
  <c r="AB17" i="6"/>
  <c r="F17" i="6"/>
  <c r="D17" i="6" s="1"/>
  <c r="C17" i="6"/>
  <c r="AB16" i="6"/>
  <c r="F16" i="6"/>
  <c r="D16" i="6"/>
  <c r="C16" i="6"/>
  <c r="AB15" i="6"/>
  <c r="F15" i="6"/>
  <c r="D15" i="6" s="1"/>
  <c r="C15" i="6"/>
  <c r="AB14" i="6"/>
  <c r="F14" i="6"/>
  <c r="D14" i="6"/>
  <c r="C14" i="6"/>
  <c r="AB13" i="6"/>
  <c r="F13" i="6"/>
  <c r="D13" i="6" s="1"/>
  <c r="C13" i="6"/>
  <c r="AB12" i="6"/>
  <c r="F12" i="6"/>
  <c r="D12" i="6"/>
  <c r="C12" i="6"/>
  <c r="AB11" i="6"/>
  <c r="F11" i="6"/>
  <c r="D11" i="6" s="1"/>
  <c r="C11" i="6"/>
  <c r="AB10" i="6"/>
  <c r="F10" i="6"/>
  <c r="D10" i="6"/>
  <c r="C10" i="6"/>
  <c r="AB9" i="6"/>
  <c r="F9" i="6"/>
  <c r="D9" i="6" s="1"/>
  <c r="C9" i="6"/>
  <c r="AB8" i="6"/>
  <c r="F8" i="6"/>
  <c r="D8" i="6"/>
  <c r="C8" i="6"/>
  <c r="C22" i="6" s="1"/>
  <c r="AB7" i="6"/>
  <c r="AB22" i="6" s="1"/>
  <c r="AB23" i="6" s="1"/>
  <c r="F7" i="6"/>
  <c r="D7" i="6" s="1"/>
  <c r="D22" i="6" s="1"/>
  <c r="D23" i="6" s="1"/>
  <c r="C7" i="6"/>
  <c r="F22" i="6" l="1"/>
  <c r="F23" i="6" s="1"/>
</calcChain>
</file>

<file path=xl/sharedStrings.xml><?xml version="1.0" encoding="utf-8"?>
<sst xmlns="http://schemas.openxmlformats.org/spreadsheetml/2006/main" count="133" uniqueCount="72">
  <si>
    <t>STT</t>
  </si>
  <si>
    <t>Krông Ana</t>
  </si>
  <si>
    <t>Krông Bông</t>
  </si>
  <si>
    <t>Krông Năng</t>
  </si>
  <si>
    <t>Cư Kuin</t>
  </si>
  <si>
    <t>Ea Kar</t>
  </si>
  <si>
    <t>Buôn Đôn</t>
  </si>
  <si>
    <t>Tổng cộng</t>
  </si>
  <si>
    <t>Sắn (ha)</t>
  </si>
  <si>
    <t>Thực hiện</t>
  </si>
  <si>
    <t>Mía (ha)</t>
  </si>
  <si>
    <t>Cây khác</t>
  </si>
  <si>
    <t>TP. BMT</t>
  </si>
  <si>
    <t>Huyện thị xã thành phố</t>
  </si>
  <si>
    <t xml:space="preserve">Tổng diện tích thực hiện (ha)                 </t>
  </si>
  <si>
    <t xml:space="preserve">Khoai lang (ha)             </t>
  </si>
  <si>
    <t xml:space="preserve">Rau các loại (ha)                 </t>
  </si>
  <si>
    <t xml:space="preserve">Đậu các loại  (ha)                     </t>
  </si>
  <si>
    <t xml:space="preserve">Thuốc lá (ha)          </t>
  </si>
  <si>
    <t xml:space="preserve">Cây khác (ha)                 </t>
  </si>
  <si>
    <t>TX.  Buôn Hồ</t>
  </si>
  <si>
    <t>Cư Mgar</t>
  </si>
  <si>
    <t>Ea Hleo</t>
  </si>
  <si>
    <t xml:space="preserve"> - Tổng diện tích kế hoạch sản xuất vụ Đông xuân 2021-2022 là 55.140 ha</t>
  </si>
  <si>
    <t>Dưa hấu</t>
  </si>
  <si>
    <t>Ea Súp</t>
  </si>
  <si>
    <t>Cỏ</t>
  </si>
  <si>
    <t>Krông Búk</t>
  </si>
  <si>
    <t>Lắk</t>
  </si>
  <si>
    <t>Ma Đrắk</t>
  </si>
  <si>
    <t>Krông Pắc</t>
  </si>
  <si>
    <t>BÁO CÁO TIẾN ĐỘ THU HOẠCH  VỤ ĐÔNG XUÂN 2021- 2022</t>
  </si>
  <si>
    <t xml:space="preserve">Tổng diện tích thu hoạch (ha)                 </t>
  </si>
  <si>
    <t>Lúa (ha)</t>
  </si>
  <si>
    <t>Ngô (ha)</t>
  </si>
  <si>
    <t>Thu hoạch</t>
  </si>
  <si>
    <t>Ứớc năng suất (tạ/ha)</t>
  </si>
  <si>
    <t>Ước sản lượng (tấn)</t>
  </si>
  <si>
    <t>Thu hoạch/Thực hiện (%)</t>
  </si>
  <si>
    <t xml:space="preserve"> - Tổng diện tích gieo trồng vụ Đông xuân 2021-2022 là 63.723ha/55.140ha KH, đạt 115,57%</t>
  </si>
  <si>
    <t>BÁO CÁO TIẾN ĐỘ GIEO TRỒNG  VỤ  HÈ THU NĂM 2022</t>
  </si>
  <si>
    <t>Huyện, thị xã, thành phố</t>
  </si>
  <si>
    <t>Tổng diện tích kế hoạch (ha)</t>
  </si>
  <si>
    <t>Tổng diện tích thực hiện (ha)</t>
  </si>
  <si>
    <t>Khoai lang (ha)</t>
  </si>
  <si>
    <t xml:space="preserve"> Đậu xanh (ha)</t>
  </si>
  <si>
    <t>Đậu nành (ha)</t>
  </si>
  <si>
    <t>Đậu lạc (ha)</t>
  </si>
  <si>
    <t>Đậu các loại (ha)</t>
  </si>
  <si>
    <t>Rau xanh (ha)</t>
  </si>
  <si>
    <t>Cây hàng năm khác (ha)</t>
  </si>
  <si>
    <t>Kế hoạch</t>
  </si>
  <si>
    <t>Trong đó</t>
  </si>
  <si>
    <t>Mè</t>
  </si>
  <si>
    <t xml:space="preserve">Cỏ </t>
  </si>
  <si>
    <t>Khác</t>
  </si>
  <si>
    <t>TX Buôn Hồ</t>
  </si>
  <si>
    <t>Cư M'gar</t>
  </si>
  <si>
    <t>Ea H'Leo</t>
  </si>
  <si>
    <t>M' Đrắk</t>
  </si>
  <si>
    <t>Thực hiện/Kế hoạch (%)</t>
  </si>
  <si>
    <t xml:space="preserve">  - Căn cứ Quyết định số 3726/QĐ-UBND ngày 28/12/2021 của UBND tỉnh về việc giao chỉ tiêu kế hoạch nhà nước năm 2022</t>
  </si>
  <si>
    <t xml:space="preserve">  - Diện tích kế hoạch vụ Hè thu năm 2022 là 203.900 ha</t>
  </si>
  <si>
    <t>Lúa tổng số (ha)</t>
  </si>
  <si>
    <t>Lúa nước</t>
  </si>
  <si>
    <t xml:space="preserve">Lúa can </t>
  </si>
  <si>
    <t>Gừng, nghệ</t>
  </si>
  <si>
    <t xml:space="preserve"> Có đến thứ 3 ngày 31 tháng 5 năm 2022</t>
  </si>
  <si>
    <t xml:space="preserve"> - Diện tích gieo trồng vụ Hè thu đến ngày 31/2022 là 41.494ha /203.900 ha kế hoạch, đạt 20,35%</t>
  </si>
  <si>
    <t>Có đến thứ 3 ngày 31 tháng 5 năm 2022</t>
  </si>
  <si>
    <t>Ước Thu hoạch</t>
  </si>
  <si>
    <t xml:space="preserve"> -  Đến ngày 31/5/2022 các huyện đã thu hoạch xong cây trồng vụ Đông xuân 2021-2022 ước diện tích thu hoạch là: 63.723/63.723ha thực hiện, đạt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</si>
</sst>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28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  <charset val="163"/>
    </font>
    <font>
      <i/>
      <sz val="13"/>
      <name val="Times New Roman"/>
      <family val="1"/>
      <charset val="163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charset val="163"/>
      <scheme val="minor"/>
    </font>
    <font>
      <b/>
      <sz val="10"/>
      <color rgb="FFFF0000"/>
      <name val="Times New Roman"/>
      <family val="1"/>
    </font>
    <font>
      <sz val="11"/>
      <color rgb="FFFF0000"/>
      <name val="Times New Roman"/>
      <family val="1"/>
    </font>
    <font>
      <i/>
      <sz val="10"/>
      <color theme="1"/>
      <name val="Times New Roman"/>
      <family val="1"/>
    </font>
    <font>
      <b/>
      <i/>
      <sz val="14"/>
      <color theme="1"/>
      <name val="Times New Roman"/>
      <family val="1"/>
    </font>
    <font>
      <sz val="11"/>
      <name val="Arial"/>
      <family val="2"/>
    </font>
    <font>
      <b/>
      <sz val="11"/>
      <color rgb="FFFF0000"/>
      <name val="Times New Roman"/>
      <family val="1"/>
    </font>
    <font>
      <b/>
      <sz val="11"/>
      <name val="Times New Roman"/>
      <family val="1"/>
      <charset val="163"/>
    </font>
    <font>
      <b/>
      <sz val="11"/>
      <color indexed="8"/>
      <name val="Times New Roman"/>
      <family val="1"/>
      <charset val="163"/>
    </font>
    <font>
      <b/>
      <i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02">
    <xf numFmtId="0" fontId="0" fillId="0" borderId="0" xfId="0"/>
    <xf numFmtId="0" fontId="7" fillId="0" borderId="1" xfId="0" applyFont="1" applyBorder="1"/>
    <xf numFmtId="0" fontId="4" fillId="0" borderId="0" xfId="11" applyFont="1" applyFill="1" applyAlignment="1"/>
    <xf numFmtId="0" fontId="13" fillId="0" borderId="0" xfId="11" applyFont="1" applyFill="1" applyAlignment="1">
      <alignment vertical="center" wrapText="1"/>
    </xf>
    <xf numFmtId="0" fontId="13" fillId="0" borderId="0" xfId="11" applyFont="1" applyFill="1" applyAlignment="1">
      <alignment vertical="center"/>
    </xf>
    <xf numFmtId="0" fontId="9" fillId="0" borderId="1" xfId="11" applyFont="1" applyFill="1" applyBorder="1" applyAlignment="1">
      <alignment horizontal="center"/>
    </xf>
    <xf numFmtId="0" fontId="9" fillId="0" borderId="1" xfId="11" applyFont="1" applyFill="1" applyBorder="1"/>
    <xf numFmtId="164" fontId="9" fillId="0" borderId="1" xfId="15" applyNumberFormat="1" applyFont="1" applyFill="1" applyBorder="1" applyAlignment="1">
      <alignment horizontal="center"/>
    </xf>
    <xf numFmtId="164" fontId="7" fillId="0" borderId="1" xfId="2" applyNumberFormat="1" applyFont="1" applyFill="1" applyBorder="1" applyAlignment="1">
      <alignment horizontal="center" vertical="center"/>
    </xf>
    <xf numFmtId="164" fontId="7" fillId="0" borderId="1" xfId="2" applyNumberFormat="1" applyFont="1" applyFill="1" applyBorder="1" applyAlignment="1">
      <alignment horizontal="center"/>
    </xf>
    <xf numFmtId="164" fontId="8" fillId="0" borderId="1" xfId="2" applyNumberFormat="1" applyFont="1" applyFill="1" applyBorder="1" applyAlignment="1">
      <alignment horizontal="center" vertical="center"/>
    </xf>
    <xf numFmtId="0" fontId="3" fillId="0" borderId="0" xfId="11"/>
    <xf numFmtId="0" fontId="9" fillId="0" borderId="0" xfId="11" applyFont="1" applyFill="1" applyBorder="1"/>
    <xf numFmtId="0" fontId="3" fillId="0" borderId="0" xfId="11" applyFill="1"/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64" fontId="3" fillId="0" borderId="0" xfId="11" applyNumberFormat="1"/>
    <xf numFmtId="164" fontId="8" fillId="0" borderId="1" xfId="14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right" vertical="center"/>
    </xf>
    <xf numFmtId="164" fontId="8" fillId="0" borderId="1" xfId="15" applyNumberFormat="1" applyFont="1" applyFill="1" applyBorder="1" applyAlignment="1">
      <alignment horizontal="center" vertical="center"/>
    </xf>
    <xf numFmtId="0" fontId="14" fillId="0" borderId="7" xfId="11" applyFont="1" applyFill="1" applyBorder="1" applyAlignment="1">
      <alignment vertical="center"/>
    </xf>
    <xf numFmtId="0" fontId="17" fillId="0" borderId="1" xfId="11" applyFont="1" applyFill="1" applyBorder="1" applyAlignment="1">
      <alignment horizontal="center"/>
    </xf>
    <xf numFmtId="0" fontId="17" fillId="0" borderId="1" xfId="11" applyFont="1" applyFill="1" applyBorder="1"/>
    <xf numFmtId="164" fontId="17" fillId="0" borderId="1" xfId="15" applyNumberFormat="1" applyFont="1" applyFill="1" applyBorder="1" applyAlignment="1">
      <alignment horizontal="center"/>
    </xf>
    <xf numFmtId="164" fontId="7" fillId="0" borderId="1" xfId="14" applyNumberFormat="1" applyFont="1" applyFill="1" applyBorder="1" applyAlignment="1">
      <alignment horizontal="center" vertical="center"/>
    </xf>
    <xf numFmtId="164" fontId="7" fillId="0" borderId="1" xfId="15" applyNumberFormat="1" applyFont="1" applyFill="1" applyBorder="1" applyAlignment="1">
      <alignment horizontal="center" vertical="center"/>
    </xf>
    <xf numFmtId="0" fontId="2" fillId="0" borderId="0" xfId="0" applyFont="1"/>
    <xf numFmtId="0" fontId="19" fillId="0" borderId="1" xfId="11" applyFont="1" applyFill="1" applyBorder="1" applyAlignment="1">
      <alignment horizontal="center"/>
    </xf>
    <xf numFmtId="0" fontId="19" fillId="0" borderId="1" xfId="11" applyFont="1" applyFill="1" applyBorder="1"/>
    <xf numFmtId="164" fontId="19" fillId="0" borderId="1" xfId="15" applyNumberFormat="1" applyFont="1" applyFill="1" applyBorder="1" applyAlignment="1">
      <alignment horizontal="center"/>
    </xf>
    <xf numFmtId="164" fontId="20" fillId="0" borderId="1" xfId="14" applyNumberFormat="1" applyFont="1" applyFill="1" applyBorder="1" applyAlignment="1">
      <alignment horizontal="center" vertical="center"/>
    </xf>
    <xf numFmtId="164" fontId="20" fillId="0" borderId="1" xfId="15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/>
    </xf>
    <xf numFmtId="0" fontId="18" fillId="0" borderId="0" xfId="0" applyFont="1"/>
    <xf numFmtId="164" fontId="0" fillId="0" borderId="0" xfId="0" applyNumberFormat="1"/>
    <xf numFmtId="0" fontId="0" fillId="0" borderId="0" xfId="0" applyFill="1"/>
    <xf numFmtId="0" fontId="2" fillId="0" borderId="0" xfId="0" applyFont="1" applyFill="1"/>
    <xf numFmtId="0" fontId="18" fillId="0" borderId="0" xfId="0" applyFont="1" applyFill="1"/>
    <xf numFmtId="165" fontId="7" fillId="0" borderId="1" xfId="14" applyNumberFormat="1" applyFont="1" applyFill="1" applyBorder="1" applyAlignment="1">
      <alignment horizontal="center" vertical="center"/>
    </xf>
    <xf numFmtId="165" fontId="8" fillId="0" borderId="1" xfId="14" applyNumberFormat="1" applyFont="1" applyFill="1" applyBorder="1" applyAlignment="1">
      <alignment horizontal="center" vertical="center"/>
    </xf>
    <xf numFmtId="165" fontId="7" fillId="0" borderId="1" xfId="2" applyNumberFormat="1" applyFont="1" applyFill="1" applyBorder="1" applyAlignment="1">
      <alignment horizontal="center" vertical="center"/>
    </xf>
    <xf numFmtId="165" fontId="20" fillId="0" borderId="1" xfId="14" applyNumberFormat="1" applyFont="1" applyFill="1" applyBorder="1" applyAlignment="1">
      <alignment horizontal="center" vertical="center"/>
    </xf>
    <xf numFmtId="43" fontId="16" fillId="0" borderId="1" xfId="14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5" fontId="7" fillId="0" borderId="1" xfId="15" applyNumberFormat="1" applyFont="1" applyFill="1" applyBorder="1" applyAlignment="1">
      <alignment horizontal="center" vertical="center"/>
    </xf>
    <xf numFmtId="165" fontId="8" fillId="0" borderId="1" xfId="15" applyNumberFormat="1" applyFont="1" applyFill="1" applyBorder="1" applyAlignment="1">
      <alignment horizontal="center" vertical="center"/>
    </xf>
    <xf numFmtId="165" fontId="20" fillId="0" borderId="1" xfId="15" applyNumberFormat="1" applyFont="1" applyFill="1" applyBorder="1" applyAlignment="1">
      <alignment horizontal="center" vertical="center"/>
    </xf>
    <xf numFmtId="165" fontId="8" fillId="0" borderId="1" xfId="2" applyNumberFormat="1" applyFont="1" applyFill="1" applyBorder="1" applyAlignment="1">
      <alignment horizontal="center" vertical="center"/>
    </xf>
    <xf numFmtId="165" fontId="20" fillId="0" borderId="1" xfId="2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right" vertical="center"/>
    </xf>
    <xf numFmtId="0" fontId="4" fillId="0" borderId="0" xfId="13" applyFont="1" applyBorder="1" applyAlignment="1"/>
    <xf numFmtId="0" fontId="0" fillId="0" borderId="0" xfId="0" applyBorder="1"/>
    <xf numFmtId="0" fontId="4" fillId="0" borderId="7" xfId="13" applyFont="1" applyBorder="1" applyAlignment="1"/>
    <xf numFmtId="0" fontId="8" fillId="2" borderId="1" xfId="13" applyFont="1" applyFill="1" applyBorder="1" applyAlignment="1">
      <alignment horizontal="center" vertical="center"/>
    </xf>
    <xf numFmtId="0" fontId="8" fillId="2" borderId="1" xfId="13" applyFont="1" applyFill="1" applyBorder="1" applyAlignment="1">
      <alignment horizontal="left" vertical="center"/>
    </xf>
    <xf numFmtId="164" fontId="8" fillId="2" borderId="1" xfId="13" applyNumberFormat="1" applyFont="1" applyFill="1" applyBorder="1" applyAlignment="1">
      <alignment vertical="center"/>
    </xf>
    <xf numFmtId="164" fontId="8" fillId="2" borderId="1" xfId="6" applyNumberFormat="1" applyFont="1" applyFill="1" applyBorder="1" applyAlignment="1">
      <alignment vertical="center"/>
    </xf>
    <xf numFmtId="164" fontId="15" fillId="2" borderId="1" xfId="13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6" fillId="0" borderId="0" xfId="12" applyFont="1" applyFill="1" applyBorder="1"/>
    <xf numFmtId="0" fontId="8" fillId="0" borderId="0" xfId="12" applyFont="1"/>
    <xf numFmtId="0" fontId="23" fillId="0" borderId="0" xfId="12" applyFont="1"/>
    <xf numFmtId="164" fontId="24" fillId="0" borderId="0" xfId="12" applyNumberFormat="1" applyFont="1" applyAlignment="1">
      <alignment horizontal="left"/>
    </xf>
    <xf numFmtId="164" fontId="8" fillId="0" borderId="0" xfId="12" applyNumberFormat="1" applyFont="1"/>
    <xf numFmtId="164" fontId="15" fillId="0" borderId="0" xfId="12" applyNumberFormat="1" applyFont="1" applyFill="1" applyBorder="1"/>
    <xf numFmtId="0" fontId="15" fillId="0" borderId="0" xfId="12" applyFont="1"/>
    <xf numFmtId="0" fontId="25" fillId="0" borderId="0" xfId="12" applyFont="1"/>
    <xf numFmtId="0" fontId="26" fillId="0" borderId="0" xfId="12" applyFont="1" applyFill="1" applyBorder="1"/>
    <xf numFmtId="0" fontId="6" fillId="0" borderId="0" xfId="12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13" applyFont="1" applyBorder="1" applyAlignment="1">
      <alignment horizontal="center" vertical="center" wrapText="1"/>
    </xf>
    <xf numFmtId="0" fontId="6" fillId="0" borderId="1" xfId="13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11" applyFont="1" applyFill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3" xfId="11" applyFont="1" applyFill="1" applyBorder="1" applyAlignment="1">
      <alignment horizontal="center" vertical="center" wrapText="1"/>
    </xf>
    <xf numFmtId="0" fontId="16" fillId="0" borderId="2" xfId="11" applyFont="1" applyFill="1" applyBorder="1" applyAlignment="1">
      <alignment horizontal="center" vertical="center" wrapText="1"/>
    </xf>
    <xf numFmtId="0" fontId="16" fillId="0" borderId="3" xfId="11" applyFont="1" applyFill="1" applyBorder="1" applyAlignment="1">
      <alignment horizontal="center" vertical="center" wrapText="1"/>
    </xf>
    <xf numFmtId="0" fontId="15" fillId="0" borderId="5" xfId="11" applyFont="1" applyFill="1" applyBorder="1" applyAlignment="1">
      <alignment horizontal="center"/>
    </xf>
    <xf numFmtId="0" fontId="15" fillId="0" borderId="4" xfId="11" applyFont="1" applyFill="1" applyBorder="1" applyAlignment="1">
      <alignment horizontal="center"/>
    </xf>
    <xf numFmtId="0" fontId="9" fillId="0" borderId="5" xfId="11" applyFont="1" applyFill="1" applyBorder="1" applyAlignment="1">
      <alignment horizontal="center" vertical="center" wrapText="1"/>
    </xf>
    <xf numFmtId="0" fontId="9" fillId="0" borderId="4" xfId="11" applyFont="1" applyFill="1" applyBorder="1" applyAlignment="1">
      <alignment horizontal="center" vertical="center" wrapText="1"/>
    </xf>
    <xf numFmtId="0" fontId="14" fillId="0" borderId="7" xfId="11" applyFont="1" applyFill="1" applyBorder="1" applyAlignment="1">
      <alignment horizontal="center" vertical="center"/>
    </xf>
    <xf numFmtId="0" fontId="9" fillId="0" borderId="6" xfId="1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13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5" fillId="2" borderId="1" xfId="13" applyFont="1" applyFill="1" applyBorder="1" applyAlignment="1">
      <alignment horizontal="center" vertical="center"/>
    </xf>
    <xf numFmtId="0" fontId="6" fillId="0" borderId="0" xfId="12" applyFont="1" applyFill="1" applyBorder="1" applyAlignment="1">
      <alignment horizontal="left" vertical="center" wrapText="1"/>
    </xf>
    <xf numFmtId="0" fontId="6" fillId="0" borderId="5" xfId="13" applyFont="1" applyFill="1" applyBorder="1" applyAlignment="1">
      <alignment horizontal="center" vertical="center" wrapText="1"/>
    </xf>
    <xf numFmtId="0" fontId="6" fillId="0" borderId="6" xfId="13" applyFont="1" applyFill="1" applyBorder="1" applyAlignment="1">
      <alignment horizontal="center" vertical="center" wrapText="1"/>
    </xf>
    <xf numFmtId="0" fontId="6" fillId="0" borderId="4" xfId="13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6" fillId="0" borderId="1" xfId="13" applyFont="1" applyBorder="1" applyAlignment="1">
      <alignment horizontal="center" vertical="center" wrapText="1"/>
    </xf>
    <xf numFmtId="0" fontId="15" fillId="0" borderId="1" xfId="13" applyFont="1" applyBorder="1" applyAlignment="1">
      <alignment horizontal="center" vertical="center"/>
    </xf>
    <xf numFmtId="0" fontId="27" fillId="0" borderId="1" xfId="13" applyFont="1" applyFill="1" applyBorder="1" applyAlignment="1">
      <alignment horizontal="center" vertical="center" wrapText="1"/>
    </xf>
    <xf numFmtId="164" fontId="7" fillId="0" borderId="1" xfId="14" applyNumberFormat="1" applyFont="1" applyBorder="1"/>
    <xf numFmtId="0" fontId="1" fillId="0" borderId="1" xfId="0" applyFont="1" applyBorder="1"/>
  </cellXfs>
  <cellStyles count="16">
    <cellStyle name="Comma" xfId="14" builtinId="3"/>
    <cellStyle name="Comma 2" xfId="3"/>
    <cellStyle name="Comma 2 2" xfId="4"/>
    <cellStyle name="Comma 3" xfId="2"/>
    <cellStyle name="Comma 3 2" xfId="5"/>
    <cellStyle name="Comma 4" xfId="6"/>
    <cellStyle name="Comma 7" xfId="15"/>
    <cellStyle name="Normal" xfId="0" builtinId="0"/>
    <cellStyle name="Normal 2" xfId="1"/>
    <cellStyle name="Normal 2 2" xfId="8"/>
    <cellStyle name="Normal 2 3" xfId="7"/>
    <cellStyle name="Normal 3" xfId="9"/>
    <cellStyle name="Normal 3 2" xfId="12"/>
    <cellStyle name="Normal 3 3" xfId="13"/>
    <cellStyle name="Normal 4" xfId="10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opLeftCell="A31" workbookViewId="0">
      <selection activeCell="E53" sqref="E53"/>
    </sheetView>
  </sheetViews>
  <sheetFormatPr defaultRowHeight="15" x14ac:dyDescent="0.25"/>
  <cols>
    <col min="1" max="1" width="4.7109375" customWidth="1"/>
    <col min="2" max="2" width="12.28515625" customWidth="1"/>
    <col min="3" max="3" width="9.140625" customWidth="1"/>
    <col min="4" max="4" width="9.42578125" customWidth="1"/>
    <col min="5" max="5" width="7.7109375" customWidth="1"/>
    <col min="6" max="6" width="8.42578125" customWidth="1"/>
    <col min="7" max="7" width="9.5703125" customWidth="1"/>
    <col min="8" max="8" width="8.28515625" customWidth="1"/>
    <col min="9" max="9" width="8" customWidth="1"/>
    <col min="10" max="10" width="7.5703125" customWidth="1"/>
    <col min="11" max="11" width="8.7109375" customWidth="1"/>
    <col min="12" max="12" width="9.5703125" customWidth="1"/>
    <col min="13" max="13" width="7.7109375" customWidth="1"/>
    <col min="14" max="14" width="7.28515625" customWidth="1"/>
    <col min="15" max="15" width="7.42578125" customWidth="1"/>
    <col min="16" max="16" width="8.42578125" customWidth="1"/>
    <col min="17" max="18" width="7.42578125" customWidth="1"/>
    <col min="19" max="20" width="8.140625" customWidth="1"/>
    <col min="21" max="24" width="8.28515625" customWidth="1"/>
    <col min="25" max="26" width="8" customWidth="1"/>
    <col min="27" max="28" width="7.7109375" customWidth="1"/>
    <col min="29" max="30" width="8" customWidth="1"/>
    <col min="31" max="31" width="7.5703125" customWidth="1"/>
  </cols>
  <sheetData>
    <row r="1" spans="1:32" ht="18.75" x14ac:dyDescent="0.3">
      <c r="A1" s="2"/>
      <c r="C1" s="2" t="s">
        <v>31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2" ht="17.25" customHeight="1" x14ac:dyDescent="0.25">
      <c r="A2" s="3"/>
      <c r="C2" s="84" t="s">
        <v>69</v>
      </c>
      <c r="D2" s="84"/>
      <c r="E2" s="84"/>
      <c r="F2" s="84"/>
      <c r="G2" s="84"/>
      <c r="H2" s="84"/>
      <c r="I2" s="84"/>
      <c r="J2" s="84"/>
      <c r="K2" s="84"/>
      <c r="L2" s="20"/>
      <c r="M2" s="20"/>
      <c r="N2" s="20"/>
      <c r="O2" s="20"/>
      <c r="P2" s="20"/>
      <c r="Q2" s="4"/>
      <c r="R2" s="4"/>
      <c r="S2" s="4"/>
      <c r="T2" s="4"/>
      <c r="U2" s="4"/>
      <c r="V2" s="4"/>
      <c r="W2" s="4"/>
      <c r="X2" s="4"/>
      <c r="Y2" s="4"/>
      <c r="Z2" s="4"/>
    </row>
    <row r="3" spans="1:32" ht="17.25" customHeight="1" x14ac:dyDescent="0.25">
      <c r="A3" s="75" t="s">
        <v>0</v>
      </c>
      <c r="B3" s="75" t="s">
        <v>13</v>
      </c>
      <c r="C3" s="75" t="s">
        <v>14</v>
      </c>
      <c r="D3" s="75" t="s">
        <v>32</v>
      </c>
      <c r="E3" s="85" t="s">
        <v>33</v>
      </c>
      <c r="F3" s="85"/>
      <c r="G3" s="85"/>
      <c r="H3" s="83"/>
      <c r="I3" s="85" t="s">
        <v>34</v>
      </c>
      <c r="J3" s="85"/>
      <c r="K3" s="85"/>
      <c r="L3" s="83"/>
      <c r="M3" s="82" t="s">
        <v>15</v>
      </c>
      <c r="N3" s="83"/>
      <c r="O3" s="82" t="s">
        <v>16</v>
      </c>
      <c r="P3" s="83"/>
      <c r="Q3" s="82" t="s">
        <v>17</v>
      </c>
      <c r="R3" s="83"/>
      <c r="S3" s="82" t="s">
        <v>18</v>
      </c>
      <c r="T3" s="83"/>
      <c r="U3" s="82" t="s">
        <v>8</v>
      </c>
      <c r="V3" s="83"/>
      <c r="W3" s="82" t="s">
        <v>10</v>
      </c>
      <c r="X3" s="83"/>
      <c r="Y3" s="75" t="s">
        <v>19</v>
      </c>
      <c r="Z3" s="75"/>
      <c r="AA3" s="75"/>
      <c r="AB3" s="75"/>
      <c r="AC3" s="75"/>
      <c r="AD3" s="75"/>
      <c r="AE3" s="75"/>
      <c r="AF3" s="75"/>
    </row>
    <row r="4" spans="1:32" ht="21.75" customHeight="1" x14ac:dyDescent="0.25">
      <c r="A4" s="75"/>
      <c r="B4" s="75"/>
      <c r="C4" s="75"/>
      <c r="D4" s="75"/>
      <c r="E4" s="75" t="s">
        <v>9</v>
      </c>
      <c r="F4" s="76" t="s">
        <v>35</v>
      </c>
      <c r="G4" s="78" t="s">
        <v>36</v>
      </c>
      <c r="H4" s="78" t="s">
        <v>37</v>
      </c>
      <c r="I4" s="75" t="s">
        <v>9</v>
      </c>
      <c r="J4" s="76" t="s">
        <v>35</v>
      </c>
      <c r="K4" s="78" t="s">
        <v>36</v>
      </c>
      <c r="L4" s="78" t="s">
        <v>37</v>
      </c>
      <c r="M4" s="75" t="s">
        <v>9</v>
      </c>
      <c r="N4" s="76" t="s">
        <v>35</v>
      </c>
      <c r="O4" s="75" t="s">
        <v>9</v>
      </c>
      <c r="P4" s="76" t="s">
        <v>35</v>
      </c>
      <c r="Q4" s="75" t="s">
        <v>9</v>
      </c>
      <c r="R4" s="76" t="s">
        <v>35</v>
      </c>
      <c r="S4" s="75" t="s">
        <v>9</v>
      </c>
      <c r="T4" s="76" t="s">
        <v>35</v>
      </c>
      <c r="U4" s="75" t="s">
        <v>9</v>
      </c>
      <c r="V4" s="78" t="s">
        <v>70</v>
      </c>
      <c r="W4" s="75" t="s">
        <v>9</v>
      </c>
      <c r="X4" s="78" t="s">
        <v>70</v>
      </c>
      <c r="Y4" s="76" t="s">
        <v>9</v>
      </c>
      <c r="Z4" s="76" t="s">
        <v>35</v>
      </c>
      <c r="AA4" s="75" t="s">
        <v>24</v>
      </c>
      <c r="AB4" s="75"/>
      <c r="AC4" s="82" t="s">
        <v>26</v>
      </c>
      <c r="AD4" s="85"/>
      <c r="AE4" s="75" t="s">
        <v>11</v>
      </c>
      <c r="AF4" s="75"/>
    </row>
    <row r="5" spans="1:32" ht="24" customHeight="1" x14ac:dyDescent="0.25">
      <c r="A5" s="75"/>
      <c r="B5" s="75"/>
      <c r="C5" s="75"/>
      <c r="D5" s="75"/>
      <c r="E5" s="75"/>
      <c r="F5" s="77"/>
      <c r="G5" s="79"/>
      <c r="H5" s="79"/>
      <c r="I5" s="75"/>
      <c r="J5" s="77"/>
      <c r="K5" s="79"/>
      <c r="L5" s="79"/>
      <c r="M5" s="75"/>
      <c r="N5" s="77"/>
      <c r="O5" s="75"/>
      <c r="P5" s="77"/>
      <c r="Q5" s="75"/>
      <c r="R5" s="77"/>
      <c r="S5" s="75"/>
      <c r="T5" s="77"/>
      <c r="U5" s="75"/>
      <c r="V5" s="79"/>
      <c r="W5" s="75"/>
      <c r="X5" s="79"/>
      <c r="Y5" s="77"/>
      <c r="Z5" s="77"/>
      <c r="AA5" s="44" t="s">
        <v>9</v>
      </c>
      <c r="AB5" s="45" t="s">
        <v>35</v>
      </c>
      <c r="AC5" s="45" t="s">
        <v>9</v>
      </c>
      <c r="AD5" s="45" t="s">
        <v>35</v>
      </c>
      <c r="AE5" s="45" t="s">
        <v>9</v>
      </c>
      <c r="AF5" s="45" t="s">
        <v>35</v>
      </c>
    </row>
    <row r="6" spans="1:32" s="26" customFormat="1" x14ac:dyDescent="0.25">
      <c r="A6" s="21">
        <v>1</v>
      </c>
      <c r="B6" s="22" t="s">
        <v>12</v>
      </c>
      <c r="C6" s="23">
        <f>E6+I6+M6+O6+Q6+S6+U6+W6+Y6</f>
        <v>1995</v>
      </c>
      <c r="D6" s="23">
        <f>F6+J6+N6+P6+R6+T6+V6+X6+Z6</f>
        <v>1995</v>
      </c>
      <c r="E6" s="17">
        <v>1117</v>
      </c>
      <c r="F6" s="17">
        <v>1117</v>
      </c>
      <c r="G6" s="39">
        <v>65</v>
      </c>
      <c r="H6" s="24">
        <f>F6*G6/10</f>
        <v>7260.5</v>
      </c>
      <c r="I6" s="25">
        <v>161</v>
      </c>
      <c r="J6" s="25">
        <v>161</v>
      </c>
      <c r="K6" s="46">
        <v>57</v>
      </c>
      <c r="L6" s="8">
        <f>J6*K6/10</f>
        <v>917.7</v>
      </c>
      <c r="M6" s="8">
        <v>30</v>
      </c>
      <c r="N6" s="8">
        <v>30</v>
      </c>
      <c r="O6" s="8">
        <v>481</v>
      </c>
      <c r="P6" s="8">
        <v>481</v>
      </c>
      <c r="Q6" s="8">
        <v>10</v>
      </c>
      <c r="R6" s="8">
        <v>10</v>
      </c>
      <c r="S6" s="8"/>
      <c r="T6" s="8"/>
      <c r="U6" s="8"/>
      <c r="V6" s="8"/>
      <c r="W6" s="8"/>
      <c r="X6" s="8"/>
      <c r="Y6" s="9">
        <f>AA6+AC6+AE6</f>
        <v>196</v>
      </c>
      <c r="Z6" s="9">
        <f>AB6+AD6+AF6</f>
        <v>196</v>
      </c>
      <c r="AA6" s="8"/>
      <c r="AB6" s="8"/>
      <c r="AC6" s="8">
        <v>113</v>
      </c>
      <c r="AD6" s="8">
        <v>113</v>
      </c>
      <c r="AE6" s="8">
        <v>83</v>
      </c>
      <c r="AF6" s="8">
        <v>83</v>
      </c>
    </row>
    <row r="7" spans="1:32" x14ac:dyDescent="0.25">
      <c r="A7" s="5">
        <v>2</v>
      </c>
      <c r="B7" s="6" t="s">
        <v>20</v>
      </c>
      <c r="C7" s="7">
        <f t="shared" ref="C7:D20" si="0">E7+I7+M7+O7+Q7+S7+U7+W7+Y7</f>
        <v>992</v>
      </c>
      <c r="D7" s="7">
        <f t="shared" si="0"/>
        <v>992</v>
      </c>
      <c r="E7" s="17">
        <v>600</v>
      </c>
      <c r="F7" s="17">
        <v>600</v>
      </c>
      <c r="G7" s="40">
        <v>65</v>
      </c>
      <c r="H7" s="17">
        <f t="shared" ref="H7:H19" si="1">F7*G7/10</f>
        <v>3900</v>
      </c>
      <c r="I7" s="19"/>
      <c r="J7" s="19"/>
      <c r="K7" s="47"/>
      <c r="L7" s="10">
        <f t="shared" ref="L7:L19" si="2">J7*K7/10</f>
        <v>0</v>
      </c>
      <c r="M7" s="8">
        <v>123</v>
      </c>
      <c r="N7" s="8">
        <v>123</v>
      </c>
      <c r="O7" s="8">
        <v>71</v>
      </c>
      <c r="P7" s="8">
        <v>71</v>
      </c>
      <c r="Q7" s="8">
        <v>33</v>
      </c>
      <c r="R7" s="8">
        <v>33</v>
      </c>
      <c r="S7" s="8"/>
      <c r="T7" s="8"/>
      <c r="U7" s="8"/>
      <c r="V7" s="8"/>
      <c r="W7" s="8"/>
      <c r="X7" s="8"/>
      <c r="Y7" s="9">
        <f t="shared" ref="Y7:Z20" si="3">AA7+AC7+AE7</f>
        <v>165</v>
      </c>
      <c r="Z7" s="9">
        <f t="shared" si="3"/>
        <v>165</v>
      </c>
      <c r="AA7" s="8"/>
      <c r="AB7" s="8"/>
      <c r="AC7" s="8"/>
      <c r="AD7" s="8"/>
      <c r="AE7" s="8">
        <v>165</v>
      </c>
      <c r="AF7" s="8">
        <v>165</v>
      </c>
    </row>
    <row r="8" spans="1:32" x14ac:dyDescent="0.25">
      <c r="A8" s="5">
        <v>3</v>
      </c>
      <c r="B8" s="28" t="s">
        <v>1</v>
      </c>
      <c r="C8" s="7">
        <f t="shared" si="0"/>
        <v>6830</v>
      </c>
      <c r="D8" s="7">
        <f t="shared" si="0"/>
        <v>6830</v>
      </c>
      <c r="E8" s="17">
        <v>5828</v>
      </c>
      <c r="F8" s="17">
        <v>5828</v>
      </c>
      <c r="G8" s="40">
        <v>80</v>
      </c>
      <c r="H8" s="17">
        <f t="shared" si="1"/>
        <v>46624</v>
      </c>
      <c r="I8" s="19">
        <v>151</v>
      </c>
      <c r="J8" s="19">
        <v>151</v>
      </c>
      <c r="K8" s="47">
        <v>60</v>
      </c>
      <c r="L8" s="10">
        <f t="shared" si="2"/>
        <v>906</v>
      </c>
      <c r="M8" s="8">
        <v>384</v>
      </c>
      <c r="N8" s="8">
        <v>384</v>
      </c>
      <c r="O8" s="8">
        <v>307</v>
      </c>
      <c r="P8" s="8">
        <v>307</v>
      </c>
      <c r="Q8" s="8">
        <v>60</v>
      </c>
      <c r="R8" s="8">
        <v>60</v>
      </c>
      <c r="S8" s="8"/>
      <c r="T8" s="8"/>
      <c r="U8" s="8"/>
      <c r="V8" s="8"/>
      <c r="W8" s="8"/>
      <c r="X8" s="8"/>
      <c r="Y8" s="9">
        <f t="shared" si="3"/>
        <v>100</v>
      </c>
      <c r="Z8" s="9">
        <f t="shared" si="3"/>
        <v>100</v>
      </c>
      <c r="AA8" s="8">
        <v>60</v>
      </c>
      <c r="AB8" s="8">
        <v>60</v>
      </c>
      <c r="AC8" s="8"/>
      <c r="AD8" s="8"/>
      <c r="AE8" s="8">
        <v>40</v>
      </c>
      <c r="AF8" s="8">
        <v>40</v>
      </c>
    </row>
    <row r="9" spans="1:32" x14ac:dyDescent="0.25">
      <c r="A9" s="5">
        <v>4</v>
      </c>
      <c r="B9" s="6" t="s">
        <v>30</v>
      </c>
      <c r="C9" s="7">
        <f t="shared" si="0"/>
        <v>8250</v>
      </c>
      <c r="D9" s="7">
        <f t="shared" si="0"/>
        <v>8250</v>
      </c>
      <c r="E9" s="8">
        <v>6842</v>
      </c>
      <c r="F9" s="8">
        <v>6842</v>
      </c>
      <c r="G9" s="41">
        <v>78.599999999999994</v>
      </c>
      <c r="H9" s="17">
        <f t="shared" si="1"/>
        <v>53778.119999999995</v>
      </c>
      <c r="I9" s="19">
        <v>545</v>
      </c>
      <c r="J9" s="19">
        <v>545</v>
      </c>
      <c r="K9" s="47">
        <v>67.2</v>
      </c>
      <c r="L9" s="10">
        <f t="shared" si="2"/>
        <v>3662.4</v>
      </c>
      <c r="M9" s="8"/>
      <c r="N9" s="8"/>
      <c r="O9" s="8">
        <v>470</v>
      </c>
      <c r="P9" s="8">
        <v>470</v>
      </c>
      <c r="Q9" s="8">
        <v>98</v>
      </c>
      <c r="R9" s="8">
        <v>98</v>
      </c>
      <c r="S9" s="8"/>
      <c r="T9" s="8"/>
      <c r="U9" s="8"/>
      <c r="V9" s="8"/>
      <c r="W9" s="8"/>
      <c r="X9" s="8"/>
      <c r="Y9" s="9">
        <f t="shared" si="3"/>
        <v>295</v>
      </c>
      <c r="Z9" s="9">
        <f t="shared" si="3"/>
        <v>295</v>
      </c>
      <c r="AA9" s="8"/>
      <c r="AB9" s="8"/>
      <c r="AC9" s="8">
        <v>222</v>
      </c>
      <c r="AD9" s="8">
        <v>222</v>
      </c>
      <c r="AE9" s="8">
        <v>73</v>
      </c>
      <c r="AF9" s="8">
        <v>73</v>
      </c>
    </row>
    <row r="10" spans="1:32" s="26" customFormat="1" x14ac:dyDescent="0.25">
      <c r="A10" s="21">
        <v>5</v>
      </c>
      <c r="B10" s="22" t="s">
        <v>27</v>
      </c>
      <c r="C10" s="23">
        <f t="shared" si="0"/>
        <v>180</v>
      </c>
      <c r="D10" s="23">
        <f t="shared" si="0"/>
        <v>180</v>
      </c>
      <c r="E10" s="17">
        <v>82</v>
      </c>
      <c r="F10" s="17">
        <v>82</v>
      </c>
      <c r="G10" s="39">
        <v>62</v>
      </c>
      <c r="H10" s="24">
        <f t="shared" si="1"/>
        <v>508.4</v>
      </c>
      <c r="I10" s="25"/>
      <c r="J10" s="25"/>
      <c r="K10" s="46"/>
      <c r="L10" s="8">
        <f t="shared" si="2"/>
        <v>0</v>
      </c>
      <c r="M10" s="8"/>
      <c r="N10" s="8"/>
      <c r="O10" s="8">
        <v>60</v>
      </c>
      <c r="P10" s="8">
        <v>60</v>
      </c>
      <c r="Q10" s="8">
        <v>14</v>
      </c>
      <c r="R10" s="8">
        <v>14</v>
      </c>
      <c r="S10" s="8"/>
      <c r="T10" s="8"/>
      <c r="U10" s="8"/>
      <c r="V10" s="8"/>
      <c r="W10" s="8"/>
      <c r="X10" s="8"/>
      <c r="Y10" s="9">
        <f t="shared" si="3"/>
        <v>24</v>
      </c>
      <c r="Z10" s="9">
        <v>24</v>
      </c>
      <c r="AA10" s="8"/>
      <c r="AB10" s="8"/>
      <c r="AC10" s="8">
        <v>24</v>
      </c>
      <c r="AD10" s="8">
        <v>24</v>
      </c>
      <c r="AE10" s="8"/>
      <c r="AF10" s="8"/>
    </row>
    <row r="11" spans="1:32" s="34" customFormat="1" x14ac:dyDescent="0.25">
      <c r="A11" s="27">
        <v>6</v>
      </c>
      <c r="B11" s="28" t="s">
        <v>2</v>
      </c>
      <c r="C11" s="29">
        <f t="shared" si="0"/>
        <v>6208</v>
      </c>
      <c r="D11" s="29">
        <f t="shared" si="0"/>
        <v>6208</v>
      </c>
      <c r="E11" s="17">
        <v>4047</v>
      </c>
      <c r="F11" s="17">
        <v>4047</v>
      </c>
      <c r="G11" s="42">
        <v>74</v>
      </c>
      <c r="H11" s="30">
        <f t="shared" si="1"/>
        <v>29947.8</v>
      </c>
      <c r="I11" s="31">
        <v>643</v>
      </c>
      <c r="J11" s="31">
        <v>643</v>
      </c>
      <c r="K11" s="48">
        <v>62</v>
      </c>
      <c r="L11" s="32">
        <f t="shared" si="2"/>
        <v>3986.6</v>
      </c>
      <c r="M11" s="8">
        <v>50</v>
      </c>
      <c r="N11" s="8">
        <v>50</v>
      </c>
      <c r="O11" s="8">
        <v>196</v>
      </c>
      <c r="P11" s="8">
        <v>196</v>
      </c>
      <c r="Q11" s="8">
        <v>0</v>
      </c>
      <c r="R11" s="8">
        <v>0</v>
      </c>
      <c r="S11" s="8">
        <v>261</v>
      </c>
      <c r="T11" s="8">
        <v>261</v>
      </c>
      <c r="U11" s="8">
        <v>818</v>
      </c>
      <c r="V11" s="8">
        <v>818</v>
      </c>
      <c r="W11" s="8"/>
      <c r="X11" s="32"/>
      <c r="Y11" s="9">
        <f t="shared" si="3"/>
        <v>193</v>
      </c>
      <c r="Z11" s="33">
        <f t="shared" si="3"/>
        <v>193</v>
      </c>
      <c r="AA11" s="8"/>
      <c r="AB11" s="32"/>
      <c r="AC11" s="8"/>
      <c r="AD11" s="8"/>
      <c r="AE11" s="8">
        <v>193</v>
      </c>
      <c r="AF11" s="8">
        <v>193</v>
      </c>
    </row>
    <row r="12" spans="1:32" s="36" customFormat="1" x14ac:dyDescent="0.25">
      <c r="A12" s="5">
        <v>7</v>
      </c>
      <c r="B12" s="6" t="s">
        <v>3</v>
      </c>
      <c r="C12" s="7">
        <f t="shared" si="0"/>
        <v>2009</v>
      </c>
      <c r="D12" s="7">
        <f t="shared" si="0"/>
        <v>2009</v>
      </c>
      <c r="E12" s="17">
        <v>925</v>
      </c>
      <c r="F12" s="17">
        <v>925</v>
      </c>
      <c r="G12" s="40">
        <v>65</v>
      </c>
      <c r="H12" s="17">
        <f t="shared" si="1"/>
        <v>6012.5</v>
      </c>
      <c r="I12" s="19">
        <v>219</v>
      </c>
      <c r="J12" s="19">
        <v>219</v>
      </c>
      <c r="K12" s="47">
        <v>55</v>
      </c>
      <c r="L12" s="10">
        <f t="shared" si="2"/>
        <v>1204.5</v>
      </c>
      <c r="M12" s="8">
        <v>152</v>
      </c>
      <c r="N12" s="8">
        <v>152</v>
      </c>
      <c r="O12" s="8">
        <v>254</v>
      </c>
      <c r="P12" s="8">
        <v>254</v>
      </c>
      <c r="Q12" s="8">
        <v>107</v>
      </c>
      <c r="R12" s="8">
        <v>107</v>
      </c>
      <c r="S12" s="8"/>
      <c r="T12" s="8"/>
      <c r="U12" s="8"/>
      <c r="V12" s="8"/>
      <c r="W12" s="8"/>
      <c r="X12" s="8"/>
      <c r="Y12" s="9">
        <f t="shared" si="3"/>
        <v>352</v>
      </c>
      <c r="Z12" s="9">
        <f t="shared" si="3"/>
        <v>352</v>
      </c>
      <c r="AA12" s="8"/>
      <c r="AB12" s="8"/>
      <c r="AC12" s="8"/>
      <c r="AD12" s="8"/>
      <c r="AE12" s="8">
        <v>352</v>
      </c>
      <c r="AF12" s="8">
        <v>352</v>
      </c>
    </row>
    <row r="13" spans="1:32" s="37" customFormat="1" x14ac:dyDescent="0.25">
      <c r="A13" s="21">
        <v>8</v>
      </c>
      <c r="B13" s="22" t="s">
        <v>21</v>
      </c>
      <c r="C13" s="23">
        <f t="shared" si="0"/>
        <v>1838</v>
      </c>
      <c r="D13" s="23">
        <f t="shared" si="0"/>
        <v>1838</v>
      </c>
      <c r="E13" s="17">
        <v>1252</v>
      </c>
      <c r="F13" s="17">
        <v>1252</v>
      </c>
      <c r="G13" s="39">
        <v>70</v>
      </c>
      <c r="H13" s="24">
        <f t="shared" si="1"/>
        <v>8764</v>
      </c>
      <c r="I13" s="25">
        <v>16</v>
      </c>
      <c r="J13" s="25">
        <v>16</v>
      </c>
      <c r="K13" s="46">
        <v>60</v>
      </c>
      <c r="L13" s="8">
        <f t="shared" si="2"/>
        <v>96</v>
      </c>
      <c r="M13" s="8">
        <v>215</v>
      </c>
      <c r="N13" s="8">
        <v>215</v>
      </c>
      <c r="O13" s="8">
        <v>135</v>
      </c>
      <c r="P13" s="8">
        <v>135</v>
      </c>
      <c r="Q13" s="8"/>
      <c r="R13" s="8"/>
      <c r="S13" s="8"/>
      <c r="T13" s="8"/>
      <c r="U13" s="8"/>
      <c r="V13" s="8"/>
      <c r="W13" s="8"/>
      <c r="X13" s="8"/>
      <c r="Y13" s="9">
        <f t="shared" si="3"/>
        <v>220</v>
      </c>
      <c r="Z13" s="9">
        <v>220</v>
      </c>
      <c r="AA13" s="8"/>
      <c r="AB13" s="8"/>
      <c r="AC13" s="8"/>
      <c r="AD13" s="8"/>
      <c r="AE13" s="8">
        <v>220</v>
      </c>
      <c r="AF13" s="8">
        <v>220</v>
      </c>
    </row>
    <row r="14" spans="1:32" s="37" customFormat="1" x14ac:dyDescent="0.25">
      <c r="A14" s="21">
        <v>9</v>
      </c>
      <c r="B14" s="22" t="s">
        <v>4</v>
      </c>
      <c r="C14" s="23">
        <f t="shared" si="0"/>
        <v>2057</v>
      </c>
      <c r="D14" s="23">
        <f t="shared" si="0"/>
        <v>2057</v>
      </c>
      <c r="E14" s="17">
        <v>1547</v>
      </c>
      <c r="F14" s="17">
        <v>1547</v>
      </c>
      <c r="G14" s="39">
        <v>65</v>
      </c>
      <c r="H14" s="24">
        <f t="shared" si="1"/>
        <v>10055.5</v>
      </c>
      <c r="I14" s="8">
        <v>30</v>
      </c>
      <c r="J14" s="8">
        <v>30</v>
      </c>
      <c r="K14" s="41">
        <v>70</v>
      </c>
      <c r="L14" s="8">
        <f t="shared" si="2"/>
        <v>210</v>
      </c>
      <c r="M14" s="8"/>
      <c r="N14" s="8"/>
      <c r="O14" s="8">
        <v>263</v>
      </c>
      <c r="P14" s="8">
        <v>263</v>
      </c>
      <c r="Q14" s="8">
        <v>120</v>
      </c>
      <c r="R14" s="8">
        <v>120</v>
      </c>
      <c r="S14" s="8"/>
      <c r="T14" s="8"/>
      <c r="U14" s="8"/>
      <c r="V14" s="8"/>
      <c r="W14" s="8"/>
      <c r="X14" s="8"/>
      <c r="Y14" s="9">
        <f t="shared" si="3"/>
        <v>97</v>
      </c>
      <c r="Z14" s="9">
        <f t="shared" si="3"/>
        <v>97</v>
      </c>
      <c r="AA14" s="8"/>
      <c r="AB14" s="8"/>
      <c r="AC14" s="8"/>
      <c r="AD14" s="8"/>
      <c r="AE14" s="8">
        <v>97</v>
      </c>
      <c r="AF14" s="8">
        <v>97</v>
      </c>
    </row>
    <row r="15" spans="1:32" s="36" customFormat="1" x14ac:dyDescent="0.25">
      <c r="A15" s="5">
        <v>10</v>
      </c>
      <c r="B15" s="6" t="s">
        <v>5</v>
      </c>
      <c r="C15" s="7">
        <f t="shared" si="0"/>
        <v>9485</v>
      </c>
      <c r="D15" s="7">
        <f>F15+J15+N15+P15+R15+T15+V15+X15+Z15</f>
        <v>9485</v>
      </c>
      <c r="E15" s="17">
        <v>6600</v>
      </c>
      <c r="F15" s="17">
        <v>6600</v>
      </c>
      <c r="G15" s="40">
        <v>72</v>
      </c>
      <c r="H15" s="17">
        <f t="shared" si="1"/>
        <v>47520</v>
      </c>
      <c r="I15" s="10">
        <v>538</v>
      </c>
      <c r="J15" s="10">
        <v>538</v>
      </c>
      <c r="K15" s="49">
        <v>55</v>
      </c>
      <c r="L15" s="10">
        <f t="shared" si="2"/>
        <v>2959</v>
      </c>
      <c r="M15" s="8">
        <v>350</v>
      </c>
      <c r="N15" s="8">
        <v>350</v>
      </c>
      <c r="O15" s="8">
        <v>585</v>
      </c>
      <c r="P15" s="8">
        <v>585</v>
      </c>
      <c r="Q15" s="8">
        <v>590</v>
      </c>
      <c r="R15" s="8">
        <v>590</v>
      </c>
      <c r="S15" s="8"/>
      <c r="T15" s="8"/>
      <c r="U15" s="8"/>
      <c r="V15" s="8"/>
      <c r="W15" s="8"/>
      <c r="X15" s="8"/>
      <c r="Y15" s="9">
        <f t="shared" si="3"/>
        <v>822</v>
      </c>
      <c r="Z15" s="9">
        <f t="shared" si="3"/>
        <v>822</v>
      </c>
      <c r="AA15" s="8"/>
      <c r="AB15" s="8"/>
      <c r="AC15" s="8">
        <v>670</v>
      </c>
      <c r="AD15" s="8">
        <v>670</v>
      </c>
      <c r="AE15" s="8">
        <v>152</v>
      </c>
      <c r="AF15" s="8">
        <v>152</v>
      </c>
    </row>
    <row r="16" spans="1:32" s="38" customFormat="1" x14ac:dyDescent="0.25">
      <c r="A16" s="27">
        <v>11</v>
      </c>
      <c r="B16" s="28" t="s">
        <v>22</v>
      </c>
      <c r="C16" s="29">
        <f t="shared" si="0"/>
        <v>475</v>
      </c>
      <c r="D16" s="29">
        <f t="shared" si="0"/>
        <v>475</v>
      </c>
      <c r="E16" s="17">
        <v>252</v>
      </c>
      <c r="F16" s="17">
        <v>252</v>
      </c>
      <c r="G16" s="42">
        <v>62</v>
      </c>
      <c r="H16" s="30">
        <f t="shared" si="1"/>
        <v>1562.4</v>
      </c>
      <c r="I16" s="32"/>
      <c r="J16" s="32"/>
      <c r="K16" s="50"/>
      <c r="L16" s="32">
        <f t="shared" si="2"/>
        <v>0</v>
      </c>
      <c r="M16" s="8">
        <v>52</v>
      </c>
      <c r="N16" s="8">
        <v>52</v>
      </c>
      <c r="O16" s="8">
        <v>102</v>
      </c>
      <c r="P16" s="8">
        <v>102</v>
      </c>
      <c r="Q16" s="8"/>
      <c r="R16" s="8"/>
      <c r="S16" s="8"/>
      <c r="T16" s="32"/>
      <c r="U16" s="8"/>
      <c r="V16" s="8"/>
      <c r="W16" s="8"/>
      <c r="X16" s="32"/>
      <c r="Y16" s="9">
        <f t="shared" si="3"/>
        <v>69</v>
      </c>
      <c r="Z16" s="33">
        <f t="shared" si="3"/>
        <v>69</v>
      </c>
      <c r="AA16" s="8"/>
      <c r="AB16" s="32"/>
      <c r="AC16" s="8"/>
      <c r="AD16" s="8"/>
      <c r="AE16" s="8">
        <v>69</v>
      </c>
      <c r="AF16" s="8">
        <v>69</v>
      </c>
    </row>
    <row r="17" spans="1:32" s="36" customFormat="1" x14ac:dyDescent="0.25">
      <c r="A17" s="5">
        <v>12</v>
      </c>
      <c r="B17" s="6" t="s">
        <v>25</v>
      </c>
      <c r="C17" s="7">
        <f t="shared" si="0"/>
        <v>8644</v>
      </c>
      <c r="D17" s="7">
        <f t="shared" si="0"/>
        <v>8644</v>
      </c>
      <c r="E17" s="17">
        <v>7201</v>
      </c>
      <c r="F17" s="17">
        <v>7201</v>
      </c>
      <c r="G17" s="40">
        <v>75</v>
      </c>
      <c r="H17" s="17">
        <f t="shared" si="1"/>
        <v>54007.5</v>
      </c>
      <c r="I17" s="10">
        <v>55</v>
      </c>
      <c r="J17" s="10">
        <v>55</v>
      </c>
      <c r="K17" s="49">
        <v>50</v>
      </c>
      <c r="L17" s="10">
        <f t="shared" si="2"/>
        <v>275</v>
      </c>
      <c r="M17" s="8">
        <v>80</v>
      </c>
      <c r="N17" s="8">
        <v>80</v>
      </c>
      <c r="O17" s="8">
        <v>258</v>
      </c>
      <c r="P17" s="8">
        <v>258</v>
      </c>
      <c r="Q17" s="8">
        <v>51</v>
      </c>
      <c r="R17" s="8">
        <v>51</v>
      </c>
      <c r="S17" s="8">
        <v>572</v>
      </c>
      <c r="T17" s="8">
        <v>572</v>
      </c>
      <c r="U17" s="8"/>
      <c r="V17" s="8"/>
      <c r="W17" s="8"/>
      <c r="X17" s="8"/>
      <c r="Y17" s="9">
        <f t="shared" si="3"/>
        <v>427</v>
      </c>
      <c r="Z17" s="9">
        <f t="shared" si="3"/>
        <v>427</v>
      </c>
      <c r="AA17" s="8">
        <v>427</v>
      </c>
      <c r="AB17" s="8">
        <v>427</v>
      </c>
      <c r="AC17" s="8"/>
      <c r="AD17" s="8"/>
      <c r="AE17" s="8"/>
      <c r="AF17" s="8"/>
    </row>
    <row r="18" spans="1:32" s="34" customFormat="1" x14ac:dyDescent="0.25">
      <c r="A18" s="27">
        <v>13</v>
      </c>
      <c r="B18" s="28" t="s">
        <v>28</v>
      </c>
      <c r="C18" s="29">
        <f t="shared" si="0"/>
        <v>7671</v>
      </c>
      <c r="D18" s="29">
        <f t="shared" si="0"/>
        <v>7671</v>
      </c>
      <c r="E18" s="17">
        <v>5430</v>
      </c>
      <c r="F18" s="17">
        <v>5430</v>
      </c>
      <c r="G18" s="42">
        <v>74.3</v>
      </c>
      <c r="H18" s="30">
        <f t="shared" si="1"/>
        <v>40344.9</v>
      </c>
      <c r="I18" s="32">
        <v>440</v>
      </c>
      <c r="J18" s="32">
        <v>440</v>
      </c>
      <c r="K18" s="50">
        <v>64.099999999999994</v>
      </c>
      <c r="L18" s="32">
        <f t="shared" si="2"/>
        <v>2820.3999999999996</v>
      </c>
      <c r="M18" s="8">
        <v>1276</v>
      </c>
      <c r="N18" s="8">
        <v>1276</v>
      </c>
      <c r="O18" s="8">
        <v>423</v>
      </c>
      <c r="P18" s="8">
        <v>423</v>
      </c>
      <c r="Q18" s="8">
        <v>51</v>
      </c>
      <c r="R18" s="8">
        <v>51</v>
      </c>
      <c r="S18" s="8"/>
      <c r="T18" s="32"/>
      <c r="U18" s="8"/>
      <c r="V18" s="8"/>
      <c r="W18" s="8"/>
      <c r="X18" s="32"/>
      <c r="Y18" s="9">
        <f t="shared" si="3"/>
        <v>51</v>
      </c>
      <c r="Z18" s="33">
        <v>51</v>
      </c>
      <c r="AA18" s="8"/>
      <c r="AB18" s="32"/>
      <c r="AC18" s="8"/>
      <c r="AD18" s="8"/>
      <c r="AE18" s="8">
        <v>51</v>
      </c>
      <c r="AF18" s="8">
        <v>51</v>
      </c>
    </row>
    <row r="19" spans="1:32" x14ac:dyDescent="0.25">
      <c r="A19" s="5">
        <v>14</v>
      </c>
      <c r="B19" s="6" t="s">
        <v>29</v>
      </c>
      <c r="C19" s="7">
        <f t="shared" si="0"/>
        <v>5141</v>
      </c>
      <c r="D19" s="7">
        <f t="shared" si="0"/>
        <v>5141</v>
      </c>
      <c r="E19" s="8">
        <v>2071</v>
      </c>
      <c r="F19" s="8">
        <v>2071</v>
      </c>
      <c r="G19" s="41">
        <v>74.78</v>
      </c>
      <c r="H19" s="17">
        <f t="shared" si="1"/>
        <v>15486.938</v>
      </c>
      <c r="I19" s="8">
        <v>588</v>
      </c>
      <c r="J19" s="8">
        <v>588</v>
      </c>
      <c r="K19" s="41">
        <v>70</v>
      </c>
      <c r="L19" s="10">
        <f t="shared" si="2"/>
        <v>4116</v>
      </c>
      <c r="M19" s="8">
        <v>41</v>
      </c>
      <c r="N19" s="8">
        <v>41</v>
      </c>
      <c r="O19" s="8">
        <v>115</v>
      </c>
      <c r="P19" s="8">
        <v>115</v>
      </c>
      <c r="Q19" s="8">
        <v>100</v>
      </c>
      <c r="R19" s="8">
        <v>100</v>
      </c>
      <c r="S19" s="8"/>
      <c r="T19" s="8"/>
      <c r="U19" s="8">
        <v>1016</v>
      </c>
      <c r="V19" s="8">
        <v>1016</v>
      </c>
      <c r="W19" s="8">
        <v>1015</v>
      </c>
      <c r="X19" s="8">
        <v>1015</v>
      </c>
      <c r="Y19" s="9">
        <f t="shared" si="3"/>
        <v>195</v>
      </c>
      <c r="Z19" s="9">
        <f t="shared" si="3"/>
        <v>195</v>
      </c>
      <c r="AA19" s="8"/>
      <c r="AB19" s="8"/>
      <c r="AC19" s="8">
        <v>115</v>
      </c>
      <c r="AD19" s="8">
        <v>115</v>
      </c>
      <c r="AE19" s="8">
        <v>80</v>
      </c>
      <c r="AF19" s="8">
        <v>80</v>
      </c>
    </row>
    <row r="20" spans="1:32" s="26" customFormat="1" x14ac:dyDescent="0.25">
      <c r="A20" s="21">
        <v>15</v>
      </c>
      <c r="B20" s="22" t="s">
        <v>6</v>
      </c>
      <c r="C20" s="23">
        <f t="shared" si="0"/>
        <v>1948</v>
      </c>
      <c r="D20" s="23">
        <f t="shared" si="0"/>
        <v>1948</v>
      </c>
      <c r="E20" s="17">
        <v>1060</v>
      </c>
      <c r="F20" s="17">
        <v>1060</v>
      </c>
      <c r="G20" s="39">
        <v>60</v>
      </c>
      <c r="H20" s="24">
        <f>F20*G20/10</f>
        <v>6360</v>
      </c>
      <c r="I20" s="8">
        <v>21</v>
      </c>
      <c r="J20" s="8">
        <v>21</v>
      </c>
      <c r="K20" s="41">
        <v>55</v>
      </c>
      <c r="L20" s="8">
        <f>J20*K20/10</f>
        <v>115.5</v>
      </c>
      <c r="M20" s="8">
        <v>48</v>
      </c>
      <c r="N20" s="8">
        <v>48</v>
      </c>
      <c r="O20" s="8">
        <v>557</v>
      </c>
      <c r="P20" s="8">
        <v>557</v>
      </c>
      <c r="Q20" s="8"/>
      <c r="R20" s="8"/>
      <c r="S20" s="8"/>
      <c r="T20" s="8"/>
      <c r="U20" s="8"/>
      <c r="V20" s="8"/>
      <c r="W20" s="8"/>
      <c r="X20" s="8"/>
      <c r="Y20" s="9">
        <f t="shared" si="3"/>
        <v>262</v>
      </c>
      <c r="Z20" s="9">
        <f>132+AF20</f>
        <v>262</v>
      </c>
      <c r="AA20" s="8">
        <v>132</v>
      </c>
      <c r="AB20" s="8">
        <v>132</v>
      </c>
      <c r="AC20" s="8"/>
      <c r="AD20" s="8"/>
      <c r="AE20" s="8">
        <v>130</v>
      </c>
      <c r="AF20" s="8">
        <v>130</v>
      </c>
    </row>
    <row r="21" spans="1:32" ht="18" customHeight="1" x14ac:dyDescent="0.25">
      <c r="A21" s="80" t="s">
        <v>7</v>
      </c>
      <c r="B21" s="81"/>
      <c r="C21" s="7">
        <f t="shared" ref="C21:AF21" si="4">SUM(C6:C20)</f>
        <v>63723</v>
      </c>
      <c r="D21" s="7">
        <f t="shared" si="4"/>
        <v>63723</v>
      </c>
      <c r="E21" s="7">
        <f t="shared" si="4"/>
        <v>44854</v>
      </c>
      <c r="F21" s="7">
        <f t="shared" si="4"/>
        <v>44854</v>
      </c>
      <c r="G21" s="43">
        <f>H21/F21*10</f>
        <v>74.047478039862668</v>
      </c>
      <c r="H21" s="7">
        <f t="shared" si="4"/>
        <v>332132.55800000002</v>
      </c>
      <c r="I21" s="7">
        <f t="shared" si="4"/>
        <v>3407</v>
      </c>
      <c r="J21" s="7">
        <f t="shared" si="4"/>
        <v>3407</v>
      </c>
      <c r="K21" s="43">
        <f>L21/J21*10</f>
        <v>62.427648958027582</v>
      </c>
      <c r="L21" s="7">
        <f t="shared" si="4"/>
        <v>21269.1</v>
      </c>
      <c r="M21" s="7">
        <f t="shared" si="4"/>
        <v>2801</v>
      </c>
      <c r="N21" s="7">
        <f t="shared" si="4"/>
        <v>2801</v>
      </c>
      <c r="O21" s="7">
        <f t="shared" si="4"/>
        <v>4277</v>
      </c>
      <c r="P21" s="7">
        <f t="shared" si="4"/>
        <v>4277</v>
      </c>
      <c r="Q21" s="7">
        <f t="shared" si="4"/>
        <v>1234</v>
      </c>
      <c r="R21" s="7">
        <f t="shared" si="4"/>
        <v>1234</v>
      </c>
      <c r="S21" s="7">
        <f t="shared" si="4"/>
        <v>833</v>
      </c>
      <c r="T21" s="7">
        <f t="shared" si="4"/>
        <v>833</v>
      </c>
      <c r="U21" s="7">
        <f t="shared" si="4"/>
        <v>1834</v>
      </c>
      <c r="V21" s="7">
        <f t="shared" si="4"/>
        <v>1834</v>
      </c>
      <c r="W21" s="7">
        <f t="shared" si="4"/>
        <v>1015</v>
      </c>
      <c r="X21" s="7">
        <f t="shared" si="4"/>
        <v>1015</v>
      </c>
      <c r="Y21" s="7">
        <f t="shared" si="4"/>
        <v>3468</v>
      </c>
      <c r="Z21" s="7">
        <f t="shared" si="4"/>
        <v>3468</v>
      </c>
      <c r="AA21" s="7">
        <f t="shared" si="4"/>
        <v>619</v>
      </c>
      <c r="AB21" s="7">
        <f t="shared" si="4"/>
        <v>619</v>
      </c>
      <c r="AC21" s="7">
        <f t="shared" si="4"/>
        <v>1144</v>
      </c>
      <c r="AD21" s="7">
        <f t="shared" si="4"/>
        <v>1144</v>
      </c>
      <c r="AE21" s="7">
        <f t="shared" si="4"/>
        <v>1705</v>
      </c>
      <c r="AF21" s="7">
        <f t="shared" si="4"/>
        <v>1705</v>
      </c>
    </row>
    <row r="22" spans="1:32" ht="27" customHeight="1" x14ac:dyDescent="0.25">
      <c r="A22" s="74" t="s">
        <v>38</v>
      </c>
      <c r="B22" s="74"/>
      <c r="C22" s="18"/>
      <c r="D22" s="51">
        <f>D21/C21*100</f>
        <v>100</v>
      </c>
      <c r="E22" s="51"/>
      <c r="F22" s="51">
        <f>F21/E21*100</f>
        <v>100</v>
      </c>
      <c r="G22" s="18"/>
      <c r="H22" s="18"/>
      <c r="I22" s="18"/>
      <c r="J22" s="51">
        <f>J21/I21*100</f>
        <v>100</v>
      </c>
      <c r="K22" s="18"/>
      <c r="L22" s="18"/>
      <c r="M22" s="18"/>
      <c r="N22" s="51">
        <f>N21/M21*100</f>
        <v>100</v>
      </c>
      <c r="O22" s="18"/>
      <c r="P22" s="51">
        <f>P21/O21*100</f>
        <v>100</v>
      </c>
      <c r="Q22" s="18"/>
      <c r="R22" s="51">
        <f>R21/Q21*100</f>
        <v>100</v>
      </c>
      <c r="S22" s="18"/>
      <c r="T22" s="51">
        <f>T21/S21*100</f>
        <v>100</v>
      </c>
      <c r="U22" s="18"/>
      <c r="V22" s="51">
        <f>V21/U21*100</f>
        <v>100</v>
      </c>
      <c r="W22" s="18"/>
      <c r="X22" s="51">
        <f>X21/W21*100</f>
        <v>100</v>
      </c>
      <c r="Y22" s="18"/>
      <c r="Z22" s="51">
        <f>Z21/Y21*100</f>
        <v>100</v>
      </c>
      <c r="AA22" s="1"/>
      <c r="AB22" s="1"/>
      <c r="AC22" s="1"/>
      <c r="AD22" s="1"/>
      <c r="AE22" s="1"/>
      <c r="AF22" s="1"/>
    </row>
    <row r="23" spans="1:32" x14ac:dyDescent="0.25">
      <c r="A23" s="11"/>
      <c r="B23" s="12"/>
      <c r="C23" s="13"/>
      <c r="D23" s="13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32" ht="15" customHeight="1" x14ac:dyDescent="0.25">
      <c r="C24" s="14"/>
      <c r="D24" s="86" t="s">
        <v>23</v>
      </c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14"/>
      <c r="Q24" s="14"/>
      <c r="R24" s="14"/>
    </row>
    <row r="25" spans="1:32" ht="15.75" customHeight="1" x14ac:dyDescent="0.25">
      <c r="A25" s="11"/>
      <c r="B25" s="11"/>
      <c r="C25" s="15"/>
      <c r="D25" s="86" t="s">
        <v>39</v>
      </c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15"/>
      <c r="Q25" s="15"/>
      <c r="R25" s="71"/>
      <c r="S25" s="11"/>
      <c r="T25" s="11"/>
      <c r="U25" s="11"/>
      <c r="V25" s="11"/>
      <c r="W25" s="11"/>
      <c r="X25" s="11"/>
      <c r="Y25" s="11"/>
      <c r="Z25" s="11"/>
    </row>
    <row r="26" spans="1:32" ht="29.25" customHeight="1" x14ac:dyDescent="0.25">
      <c r="A26" s="11"/>
      <c r="B26" s="11"/>
      <c r="C26" s="15"/>
      <c r="D26" s="86" t="s">
        <v>71</v>
      </c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71"/>
      <c r="Q26" s="15"/>
      <c r="R26" s="15"/>
      <c r="S26" s="15"/>
      <c r="T26" s="15"/>
      <c r="U26" s="11"/>
      <c r="V26" s="11"/>
      <c r="W26" s="11"/>
      <c r="X26" s="11"/>
      <c r="Y26" s="11"/>
      <c r="Z26" s="11"/>
    </row>
    <row r="29" spans="1:32" x14ac:dyDescent="0.25">
      <c r="A29" s="11"/>
      <c r="B29" s="11"/>
      <c r="C29" s="16"/>
      <c r="D29" s="16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32" x14ac:dyDescent="0.25">
      <c r="D30" s="35"/>
    </row>
  </sheetData>
  <mergeCells count="44">
    <mergeCell ref="D26:O26"/>
    <mergeCell ref="D24:O24"/>
    <mergeCell ref="D25:O25"/>
    <mergeCell ref="U3:V3"/>
    <mergeCell ref="W3:X3"/>
    <mergeCell ref="M4:M5"/>
    <mergeCell ref="N4:N5"/>
    <mergeCell ref="U4:U5"/>
    <mergeCell ref="V4:V5"/>
    <mergeCell ref="O3:P3"/>
    <mergeCell ref="Q3:R3"/>
    <mergeCell ref="S3:T3"/>
    <mergeCell ref="O4:O5"/>
    <mergeCell ref="P4:P5"/>
    <mergeCell ref="Q4:Q5"/>
    <mergeCell ref="R4:R5"/>
    <mergeCell ref="Y3:AF3"/>
    <mergeCell ref="W4:W5"/>
    <mergeCell ref="X4:X5"/>
    <mergeCell ref="Y4:Y5"/>
    <mergeCell ref="Z4:Z5"/>
    <mergeCell ref="AA4:AB4"/>
    <mergeCell ref="AC4:AD4"/>
    <mergeCell ref="AE4:AF4"/>
    <mergeCell ref="C2:K2"/>
    <mergeCell ref="E3:H3"/>
    <mergeCell ref="I3:L3"/>
    <mergeCell ref="H4:H5"/>
    <mergeCell ref="I4:I5"/>
    <mergeCell ref="J4:J5"/>
    <mergeCell ref="K4:K5"/>
    <mergeCell ref="L4:L5"/>
    <mergeCell ref="T4:T5"/>
    <mergeCell ref="A21:B21"/>
    <mergeCell ref="A3:A5"/>
    <mergeCell ref="B3:B5"/>
    <mergeCell ref="C3:C5"/>
    <mergeCell ref="D3:D5"/>
    <mergeCell ref="M3:N3"/>
    <mergeCell ref="A22:B22"/>
    <mergeCell ref="E4:E5"/>
    <mergeCell ref="F4:F5"/>
    <mergeCell ref="G4:G5"/>
    <mergeCell ref="S4:S5"/>
  </mergeCells>
  <pageMargins left="0.2" right="0.17" top="0.53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abSelected="1" workbookViewId="0">
      <selection activeCell="L1" sqref="L1"/>
    </sheetView>
  </sheetViews>
  <sheetFormatPr defaultRowHeight="15" x14ac:dyDescent="0.25"/>
  <cols>
    <col min="1" max="1" width="4.5703125" customWidth="1"/>
    <col min="2" max="2" width="12" customWidth="1"/>
    <col min="3" max="4" width="9.7109375" customWidth="1"/>
    <col min="6" max="7" width="8" customWidth="1"/>
    <col min="8" max="8" width="7.42578125" customWidth="1"/>
    <col min="10" max="10" width="8.7109375" customWidth="1"/>
    <col min="11" max="11" width="7.42578125" customWidth="1"/>
    <col min="12" max="12" width="7.5703125" customWidth="1"/>
    <col min="13" max="13" width="9.140625" customWidth="1"/>
    <col min="27" max="27" width="7.5703125" customWidth="1"/>
    <col min="28" max="28" width="7.42578125" customWidth="1"/>
    <col min="29" max="29" width="6.5703125" customWidth="1"/>
    <col min="30" max="30" width="6" customWidth="1"/>
    <col min="31" max="31" width="8.28515625" customWidth="1"/>
  </cols>
  <sheetData>
    <row r="1" spans="1:32" ht="18.75" x14ac:dyDescent="0.3">
      <c r="C1" s="52" t="s">
        <v>40</v>
      </c>
      <c r="D1" s="52"/>
      <c r="E1" s="52"/>
      <c r="F1" s="52"/>
      <c r="G1" s="52"/>
      <c r="H1" s="52"/>
      <c r="I1" s="52"/>
      <c r="J1" s="52"/>
      <c r="K1" s="53"/>
      <c r="L1" s="53"/>
    </row>
    <row r="2" spans="1:32" ht="19.5" x14ac:dyDescent="0.35">
      <c r="C2" s="96" t="s">
        <v>67</v>
      </c>
      <c r="D2" s="96"/>
      <c r="E2" s="96"/>
      <c r="F2" s="96"/>
      <c r="G2" s="96"/>
      <c r="H2" s="96"/>
      <c r="I2" s="96"/>
      <c r="J2" s="96"/>
      <c r="K2" s="96"/>
      <c r="L2" s="96"/>
    </row>
    <row r="3" spans="1:32" ht="18.75" x14ac:dyDescent="0.3"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</row>
    <row r="4" spans="1:32" ht="18.75" customHeight="1" x14ac:dyDescent="0.25">
      <c r="A4" s="97" t="s">
        <v>0</v>
      </c>
      <c r="B4" s="97" t="s">
        <v>41</v>
      </c>
      <c r="C4" s="97" t="s">
        <v>42</v>
      </c>
      <c r="D4" s="97" t="s">
        <v>43</v>
      </c>
      <c r="E4" s="97" t="s">
        <v>63</v>
      </c>
      <c r="F4" s="97"/>
      <c r="G4" s="97"/>
      <c r="H4" s="97"/>
      <c r="I4" s="98" t="s">
        <v>34</v>
      </c>
      <c r="J4" s="98"/>
      <c r="K4" s="98" t="s">
        <v>44</v>
      </c>
      <c r="L4" s="98"/>
      <c r="M4" s="87" t="s">
        <v>8</v>
      </c>
      <c r="N4" s="87"/>
      <c r="O4" s="87" t="s">
        <v>45</v>
      </c>
      <c r="P4" s="87"/>
      <c r="Q4" s="87" t="s">
        <v>46</v>
      </c>
      <c r="R4" s="87"/>
      <c r="S4" s="87" t="s">
        <v>47</v>
      </c>
      <c r="T4" s="87"/>
      <c r="U4" s="87" t="s">
        <v>48</v>
      </c>
      <c r="V4" s="87"/>
      <c r="W4" s="87" t="s">
        <v>49</v>
      </c>
      <c r="X4" s="87"/>
      <c r="Y4" s="87" t="s">
        <v>10</v>
      </c>
      <c r="Z4" s="87"/>
      <c r="AA4" s="93" t="s">
        <v>50</v>
      </c>
      <c r="AB4" s="94"/>
      <c r="AC4" s="94"/>
      <c r="AD4" s="94"/>
      <c r="AE4" s="94"/>
      <c r="AF4" s="95"/>
    </row>
    <row r="5" spans="1:32" ht="17.25" customHeight="1" x14ac:dyDescent="0.25">
      <c r="A5" s="97"/>
      <c r="B5" s="97"/>
      <c r="C5" s="97"/>
      <c r="D5" s="97"/>
      <c r="E5" s="87" t="s">
        <v>51</v>
      </c>
      <c r="F5" s="87" t="s">
        <v>9</v>
      </c>
      <c r="G5" s="99" t="s">
        <v>52</v>
      </c>
      <c r="H5" s="99"/>
      <c r="I5" s="87" t="s">
        <v>51</v>
      </c>
      <c r="J5" s="87" t="s">
        <v>9</v>
      </c>
      <c r="K5" s="87" t="s">
        <v>51</v>
      </c>
      <c r="L5" s="87" t="s">
        <v>9</v>
      </c>
      <c r="M5" s="87" t="s">
        <v>51</v>
      </c>
      <c r="N5" s="87" t="s">
        <v>9</v>
      </c>
      <c r="O5" s="87" t="s">
        <v>51</v>
      </c>
      <c r="P5" s="87" t="s">
        <v>9</v>
      </c>
      <c r="Q5" s="87" t="s">
        <v>51</v>
      </c>
      <c r="R5" s="87" t="s">
        <v>9</v>
      </c>
      <c r="S5" s="87" t="s">
        <v>51</v>
      </c>
      <c r="T5" s="87" t="s">
        <v>9</v>
      </c>
      <c r="U5" s="87" t="s">
        <v>51</v>
      </c>
      <c r="V5" s="87" t="s">
        <v>9</v>
      </c>
      <c r="W5" s="87" t="s">
        <v>51</v>
      </c>
      <c r="X5" s="87" t="s">
        <v>9</v>
      </c>
      <c r="Y5" s="87" t="s">
        <v>51</v>
      </c>
      <c r="Z5" s="87" t="s">
        <v>9</v>
      </c>
      <c r="AA5" s="87" t="s">
        <v>51</v>
      </c>
      <c r="AB5" s="87" t="s">
        <v>9</v>
      </c>
      <c r="AC5" s="88" t="s">
        <v>52</v>
      </c>
      <c r="AD5" s="89"/>
      <c r="AE5" s="89"/>
      <c r="AF5" s="90"/>
    </row>
    <row r="6" spans="1:32" ht="33" customHeight="1" x14ac:dyDescent="0.25">
      <c r="A6" s="97"/>
      <c r="B6" s="97"/>
      <c r="C6" s="97"/>
      <c r="D6" s="97"/>
      <c r="E6" s="87"/>
      <c r="F6" s="87"/>
      <c r="G6" s="73" t="s">
        <v>64</v>
      </c>
      <c r="H6" s="72" t="s">
        <v>65</v>
      </c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73" t="s">
        <v>53</v>
      </c>
      <c r="AD6" s="73" t="s">
        <v>54</v>
      </c>
      <c r="AE6" s="73" t="s">
        <v>66</v>
      </c>
      <c r="AF6" s="73" t="s">
        <v>55</v>
      </c>
    </row>
    <row r="7" spans="1:32" x14ac:dyDescent="0.25">
      <c r="A7" s="55">
        <v>1</v>
      </c>
      <c r="B7" s="56" t="s">
        <v>12</v>
      </c>
      <c r="C7" s="57">
        <f t="shared" ref="C7:D21" si="0">E7+I7+K7+M7+O7+Q7+S7+U7+W7+Y7+AA7</f>
        <v>5190</v>
      </c>
      <c r="D7" s="57">
        <f>F7+J7+L7+N7+P7+R7+T7+V7+X7+Z7+AB7</f>
        <v>150</v>
      </c>
      <c r="E7" s="58">
        <v>1700</v>
      </c>
      <c r="F7" s="58">
        <f>G7+H7</f>
        <v>0</v>
      </c>
      <c r="G7" s="58"/>
      <c r="H7" s="58"/>
      <c r="I7" s="58">
        <v>1800</v>
      </c>
      <c r="J7" s="58">
        <v>50</v>
      </c>
      <c r="K7" s="58">
        <v>70</v>
      </c>
      <c r="L7" s="58"/>
      <c r="M7" s="58">
        <v>300</v>
      </c>
      <c r="N7" s="58"/>
      <c r="O7" s="57">
        <v>0</v>
      </c>
      <c r="P7" s="57"/>
      <c r="Q7" s="58">
        <v>40</v>
      </c>
      <c r="R7" s="58"/>
      <c r="S7" s="58">
        <v>30</v>
      </c>
      <c r="T7" s="58"/>
      <c r="U7" s="58">
        <v>170</v>
      </c>
      <c r="V7" s="58">
        <v>80</v>
      </c>
      <c r="W7" s="58">
        <v>800</v>
      </c>
      <c r="X7" s="58">
        <v>20</v>
      </c>
      <c r="Y7" s="58">
        <v>20</v>
      </c>
      <c r="Z7" s="58"/>
      <c r="AA7" s="58">
        <v>260</v>
      </c>
      <c r="AB7" s="100">
        <f>AC7+AD7+AE7+AF7</f>
        <v>0</v>
      </c>
      <c r="AC7" s="1"/>
      <c r="AD7" s="1"/>
      <c r="AE7" s="1"/>
      <c r="AF7" s="1"/>
    </row>
    <row r="8" spans="1:32" x14ac:dyDescent="0.25">
      <c r="A8" s="55">
        <v>2</v>
      </c>
      <c r="B8" s="56" t="s">
        <v>56</v>
      </c>
      <c r="C8" s="57">
        <f t="shared" si="0"/>
        <v>3830</v>
      </c>
      <c r="D8" s="57">
        <f t="shared" si="0"/>
        <v>0</v>
      </c>
      <c r="E8" s="58">
        <v>1300</v>
      </c>
      <c r="F8" s="58">
        <f t="shared" ref="F8:F21" si="1">G8+H8</f>
        <v>0</v>
      </c>
      <c r="G8" s="58"/>
      <c r="H8" s="58"/>
      <c r="I8" s="58">
        <v>1570</v>
      </c>
      <c r="J8" s="58"/>
      <c r="K8" s="58">
        <v>0</v>
      </c>
      <c r="L8" s="58"/>
      <c r="M8" s="58">
        <v>0</v>
      </c>
      <c r="N8" s="58"/>
      <c r="O8" s="57">
        <v>0</v>
      </c>
      <c r="P8" s="57"/>
      <c r="Q8" s="58">
        <v>30</v>
      </c>
      <c r="R8" s="58"/>
      <c r="S8" s="58">
        <v>0</v>
      </c>
      <c r="T8" s="58"/>
      <c r="U8" s="58">
        <v>230</v>
      </c>
      <c r="V8" s="58"/>
      <c r="W8" s="58">
        <v>100</v>
      </c>
      <c r="X8" s="58"/>
      <c r="Y8" s="58">
        <v>0</v>
      </c>
      <c r="Z8" s="58"/>
      <c r="AA8" s="58">
        <v>600</v>
      </c>
      <c r="AB8" s="100">
        <f t="shared" ref="AB8:AB21" si="2">AC8+AD8+AE8+AF8</f>
        <v>0</v>
      </c>
      <c r="AC8" s="1"/>
      <c r="AD8" s="1"/>
      <c r="AE8" s="1"/>
      <c r="AF8" s="1"/>
    </row>
    <row r="9" spans="1:32" x14ac:dyDescent="0.25">
      <c r="A9" s="55">
        <v>3</v>
      </c>
      <c r="B9" s="56" t="s">
        <v>1</v>
      </c>
      <c r="C9" s="57">
        <f t="shared" si="0"/>
        <v>7800</v>
      </c>
      <c r="D9" s="57">
        <f t="shared" si="0"/>
        <v>250</v>
      </c>
      <c r="E9" s="58">
        <v>6020</v>
      </c>
      <c r="F9" s="58">
        <f t="shared" si="1"/>
        <v>200</v>
      </c>
      <c r="G9" s="58">
        <v>200</v>
      </c>
      <c r="H9" s="58"/>
      <c r="I9" s="58">
        <v>800</v>
      </c>
      <c r="J9" s="58">
        <v>50</v>
      </c>
      <c r="K9" s="58">
        <v>160</v>
      </c>
      <c r="L9" s="58"/>
      <c r="M9" s="58">
        <v>0</v>
      </c>
      <c r="N9" s="58"/>
      <c r="O9" s="57">
        <v>0</v>
      </c>
      <c r="P9" s="57"/>
      <c r="Q9" s="58">
        <v>20</v>
      </c>
      <c r="R9" s="58"/>
      <c r="S9" s="58">
        <v>0</v>
      </c>
      <c r="T9" s="58"/>
      <c r="U9" s="58">
        <v>150</v>
      </c>
      <c r="V9" s="58"/>
      <c r="W9" s="58">
        <v>150</v>
      </c>
      <c r="X9" s="58"/>
      <c r="Y9" s="58">
        <v>0</v>
      </c>
      <c r="Z9" s="58"/>
      <c r="AA9" s="58">
        <v>500</v>
      </c>
      <c r="AB9" s="100">
        <f t="shared" si="2"/>
        <v>0</v>
      </c>
      <c r="AC9" s="1"/>
      <c r="AD9" s="1"/>
      <c r="AE9" s="1"/>
      <c r="AF9" s="1"/>
    </row>
    <row r="10" spans="1:32" x14ac:dyDescent="0.25">
      <c r="A10" s="55">
        <v>4</v>
      </c>
      <c r="B10" s="56" t="s">
        <v>30</v>
      </c>
      <c r="C10" s="57">
        <f t="shared" si="0"/>
        <v>19440</v>
      </c>
      <c r="D10" s="57">
        <f t="shared" si="0"/>
        <v>1730</v>
      </c>
      <c r="E10" s="58">
        <v>8000</v>
      </c>
      <c r="F10" s="58">
        <f t="shared" si="1"/>
        <v>0</v>
      </c>
      <c r="G10" s="58"/>
      <c r="H10" s="58"/>
      <c r="I10" s="58">
        <v>5700</v>
      </c>
      <c r="J10" s="58">
        <v>1200</v>
      </c>
      <c r="K10" s="58">
        <v>260</v>
      </c>
      <c r="L10" s="58"/>
      <c r="M10" s="58">
        <v>1000</v>
      </c>
      <c r="N10" s="58"/>
      <c r="O10" s="57">
        <v>800</v>
      </c>
      <c r="P10" s="57">
        <v>50</v>
      </c>
      <c r="Q10" s="58">
        <v>180</v>
      </c>
      <c r="R10" s="58"/>
      <c r="S10" s="58">
        <v>450</v>
      </c>
      <c r="T10" s="58"/>
      <c r="U10" s="58">
        <v>1400</v>
      </c>
      <c r="V10" s="58">
        <v>300</v>
      </c>
      <c r="W10" s="58">
        <v>650</v>
      </c>
      <c r="X10" s="58">
        <v>120</v>
      </c>
      <c r="Y10" s="58">
        <v>0</v>
      </c>
      <c r="Z10" s="58"/>
      <c r="AA10" s="58">
        <v>1000</v>
      </c>
      <c r="AB10" s="100">
        <f t="shared" si="2"/>
        <v>60</v>
      </c>
      <c r="AC10" s="1"/>
      <c r="AD10" s="1"/>
      <c r="AE10" s="1">
        <v>60</v>
      </c>
      <c r="AF10" s="1"/>
    </row>
    <row r="11" spans="1:32" x14ac:dyDescent="0.25">
      <c r="A11" s="55">
        <v>5</v>
      </c>
      <c r="B11" s="56" t="s">
        <v>27</v>
      </c>
      <c r="C11" s="57">
        <f t="shared" si="0"/>
        <v>2700</v>
      </c>
      <c r="D11" s="57">
        <f t="shared" si="0"/>
        <v>1658</v>
      </c>
      <c r="E11" s="58">
        <v>80</v>
      </c>
      <c r="F11" s="58">
        <f t="shared" si="1"/>
        <v>65</v>
      </c>
      <c r="G11" s="58">
        <v>35</v>
      </c>
      <c r="H11" s="58">
        <v>30</v>
      </c>
      <c r="I11" s="58">
        <v>1100</v>
      </c>
      <c r="J11" s="58">
        <v>665</v>
      </c>
      <c r="K11" s="58">
        <v>520</v>
      </c>
      <c r="L11" s="58">
        <v>320</v>
      </c>
      <c r="M11" s="58">
        <v>600</v>
      </c>
      <c r="N11" s="58">
        <v>295</v>
      </c>
      <c r="O11" s="57">
        <v>40</v>
      </c>
      <c r="P11" s="57">
        <v>35</v>
      </c>
      <c r="Q11" s="58">
        <v>40</v>
      </c>
      <c r="R11" s="58">
        <v>19</v>
      </c>
      <c r="S11" s="58">
        <v>40</v>
      </c>
      <c r="T11" s="58">
        <v>35</v>
      </c>
      <c r="U11" s="58">
        <v>130</v>
      </c>
      <c r="V11" s="58">
        <v>115</v>
      </c>
      <c r="W11" s="58">
        <v>30</v>
      </c>
      <c r="X11" s="58">
        <v>22</v>
      </c>
      <c r="Y11" s="58">
        <v>0</v>
      </c>
      <c r="Z11" s="58"/>
      <c r="AA11" s="58">
        <v>120</v>
      </c>
      <c r="AB11" s="100">
        <f t="shared" si="2"/>
        <v>87</v>
      </c>
      <c r="AC11" s="1"/>
      <c r="AD11" s="1"/>
      <c r="AE11" s="1"/>
      <c r="AF11" s="1">
        <v>87</v>
      </c>
    </row>
    <row r="12" spans="1:32" x14ac:dyDescent="0.25">
      <c r="A12" s="55">
        <v>6</v>
      </c>
      <c r="B12" s="56" t="s">
        <v>2</v>
      </c>
      <c r="C12" s="57">
        <f t="shared" si="0"/>
        <v>21850</v>
      </c>
      <c r="D12" s="57">
        <f t="shared" si="0"/>
        <v>0</v>
      </c>
      <c r="E12" s="58">
        <v>4500</v>
      </c>
      <c r="F12" s="58">
        <f t="shared" si="1"/>
        <v>0</v>
      </c>
      <c r="G12" s="58"/>
      <c r="H12" s="58"/>
      <c r="I12" s="58">
        <v>5000</v>
      </c>
      <c r="J12" s="58"/>
      <c r="K12" s="58">
        <v>0</v>
      </c>
      <c r="L12" s="58"/>
      <c r="M12" s="58">
        <v>10500</v>
      </c>
      <c r="N12" s="58"/>
      <c r="O12" s="57">
        <v>120</v>
      </c>
      <c r="P12" s="57"/>
      <c r="Q12" s="58">
        <v>0</v>
      </c>
      <c r="R12" s="58"/>
      <c r="S12" s="58">
        <v>100</v>
      </c>
      <c r="T12" s="58"/>
      <c r="U12" s="58">
        <v>470</v>
      </c>
      <c r="V12" s="58"/>
      <c r="W12" s="58">
        <v>110</v>
      </c>
      <c r="X12" s="58"/>
      <c r="Y12" s="58">
        <v>550</v>
      </c>
      <c r="Z12" s="58"/>
      <c r="AA12" s="58">
        <v>500</v>
      </c>
      <c r="AB12" s="100">
        <f t="shared" si="2"/>
        <v>0</v>
      </c>
      <c r="AC12" s="1"/>
      <c r="AD12" s="1"/>
      <c r="AE12" s="1"/>
      <c r="AF12" s="1"/>
    </row>
    <row r="13" spans="1:32" x14ac:dyDescent="0.25">
      <c r="A13" s="55">
        <v>7</v>
      </c>
      <c r="B13" s="56" t="s">
        <v>3</v>
      </c>
      <c r="C13" s="57">
        <f t="shared" si="0"/>
        <v>8490</v>
      </c>
      <c r="D13" s="57">
        <f t="shared" si="0"/>
        <v>1480</v>
      </c>
      <c r="E13" s="58">
        <v>1500</v>
      </c>
      <c r="F13" s="58">
        <f t="shared" si="1"/>
        <v>0</v>
      </c>
      <c r="G13" s="58"/>
      <c r="H13" s="58"/>
      <c r="I13" s="58">
        <v>4000</v>
      </c>
      <c r="J13" s="58">
        <v>983</v>
      </c>
      <c r="K13" s="58">
        <v>240</v>
      </c>
      <c r="L13" s="58">
        <v>2</v>
      </c>
      <c r="M13" s="58">
        <v>180</v>
      </c>
      <c r="N13" s="58"/>
      <c r="O13" s="57">
        <v>0</v>
      </c>
      <c r="P13" s="57"/>
      <c r="Q13" s="58">
        <v>150</v>
      </c>
      <c r="R13" s="58">
        <v>45</v>
      </c>
      <c r="S13" s="58">
        <v>150</v>
      </c>
      <c r="T13" s="58">
        <v>52</v>
      </c>
      <c r="U13" s="58">
        <v>550</v>
      </c>
      <c r="V13" s="58">
        <v>96</v>
      </c>
      <c r="W13" s="58">
        <v>800</v>
      </c>
      <c r="X13" s="58">
        <v>185</v>
      </c>
      <c r="Y13" s="58">
        <v>20</v>
      </c>
      <c r="Z13" s="58"/>
      <c r="AA13" s="58">
        <v>900</v>
      </c>
      <c r="AB13" s="100">
        <f t="shared" si="2"/>
        <v>117</v>
      </c>
      <c r="AC13" s="1"/>
      <c r="AD13" s="1">
        <v>85</v>
      </c>
      <c r="AE13" s="1">
        <v>30</v>
      </c>
      <c r="AF13" s="1">
        <v>2</v>
      </c>
    </row>
    <row r="14" spans="1:32" x14ac:dyDescent="0.25">
      <c r="A14" s="55">
        <v>8</v>
      </c>
      <c r="B14" s="56" t="s">
        <v>57</v>
      </c>
      <c r="C14" s="57">
        <f t="shared" si="0"/>
        <v>7750</v>
      </c>
      <c r="D14" s="57">
        <f t="shared" si="0"/>
        <v>2597</v>
      </c>
      <c r="E14" s="58">
        <v>2000</v>
      </c>
      <c r="F14" s="58">
        <f t="shared" si="1"/>
        <v>60</v>
      </c>
      <c r="G14" s="58">
        <v>60</v>
      </c>
      <c r="H14" s="58"/>
      <c r="I14" s="58">
        <v>4000</v>
      </c>
      <c r="J14" s="58">
        <v>1529</v>
      </c>
      <c r="K14" s="58">
        <v>90</v>
      </c>
      <c r="L14" s="58">
        <v>10</v>
      </c>
      <c r="M14" s="58">
        <v>120</v>
      </c>
      <c r="N14" s="58"/>
      <c r="O14" s="57">
        <v>200</v>
      </c>
      <c r="P14" s="57">
        <v>182</v>
      </c>
      <c r="Q14" s="58">
        <v>400</v>
      </c>
      <c r="R14" s="58">
        <v>220</v>
      </c>
      <c r="S14" s="58">
        <v>450</v>
      </c>
      <c r="T14" s="58">
        <v>233</v>
      </c>
      <c r="U14" s="58">
        <v>290</v>
      </c>
      <c r="V14" s="58">
        <v>263</v>
      </c>
      <c r="W14" s="58">
        <v>130</v>
      </c>
      <c r="X14" s="58">
        <v>100</v>
      </c>
      <c r="Y14" s="58">
        <v>70</v>
      </c>
      <c r="Z14" s="58"/>
      <c r="AA14" s="58">
        <v>0</v>
      </c>
      <c r="AB14" s="100">
        <f t="shared" si="2"/>
        <v>0</v>
      </c>
      <c r="AC14" s="1"/>
      <c r="AD14" s="1"/>
      <c r="AE14" s="1"/>
      <c r="AF14" s="1"/>
    </row>
    <row r="15" spans="1:32" x14ac:dyDescent="0.25">
      <c r="A15" s="55">
        <v>9</v>
      </c>
      <c r="B15" s="56" t="s">
        <v>4</v>
      </c>
      <c r="C15" s="57">
        <f t="shared" si="0"/>
        <v>4870</v>
      </c>
      <c r="D15" s="57">
        <f t="shared" si="0"/>
        <v>0</v>
      </c>
      <c r="E15" s="58">
        <v>2600</v>
      </c>
      <c r="F15" s="58">
        <f t="shared" si="1"/>
        <v>0</v>
      </c>
      <c r="G15" s="58"/>
      <c r="H15" s="58"/>
      <c r="I15" s="58">
        <v>1500</v>
      </c>
      <c r="J15" s="58"/>
      <c r="K15" s="58">
        <v>50</v>
      </c>
      <c r="L15" s="58"/>
      <c r="M15" s="58">
        <v>30</v>
      </c>
      <c r="N15" s="58"/>
      <c r="O15" s="57">
        <v>40</v>
      </c>
      <c r="P15" s="57"/>
      <c r="Q15" s="58">
        <v>30</v>
      </c>
      <c r="R15" s="58"/>
      <c r="S15" s="58">
        <v>20</v>
      </c>
      <c r="T15" s="58"/>
      <c r="U15" s="58">
        <v>100</v>
      </c>
      <c r="V15" s="58"/>
      <c r="W15" s="58">
        <v>150</v>
      </c>
      <c r="X15" s="58"/>
      <c r="Y15" s="58">
        <v>0</v>
      </c>
      <c r="Z15" s="58"/>
      <c r="AA15" s="58">
        <v>350</v>
      </c>
      <c r="AB15" s="100">
        <f t="shared" si="2"/>
        <v>0</v>
      </c>
      <c r="AC15" s="1"/>
      <c r="AD15" s="1"/>
      <c r="AE15" s="1"/>
      <c r="AF15" s="1"/>
    </row>
    <row r="16" spans="1:32" x14ac:dyDescent="0.25">
      <c r="A16" s="55">
        <v>10</v>
      </c>
      <c r="B16" s="56" t="s">
        <v>5</v>
      </c>
      <c r="C16" s="57">
        <f t="shared" si="0"/>
        <v>30060</v>
      </c>
      <c r="D16" s="57">
        <f t="shared" si="0"/>
        <v>9120</v>
      </c>
      <c r="E16" s="58">
        <v>6800</v>
      </c>
      <c r="F16" s="58">
        <f t="shared" si="1"/>
        <v>0</v>
      </c>
      <c r="G16" s="58"/>
      <c r="H16" s="58"/>
      <c r="I16" s="58">
        <v>4500</v>
      </c>
      <c r="J16" s="58">
        <v>1150</v>
      </c>
      <c r="K16" s="58">
        <v>450</v>
      </c>
      <c r="L16" s="58">
        <v>120</v>
      </c>
      <c r="M16" s="58">
        <v>5000</v>
      </c>
      <c r="N16" s="58">
        <v>1490</v>
      </c>
      <c r="O16" s="57">
        <v>1200</v>
      </c>
      <c r="P16" s="57">
        <v>180</v>
      </c>
      <c r="Q16" s="58">
        <v>40</v>
      </c>
      <c r="R16" s="58">
        <v>10</v>
      </c>
      <c r="S16" s="58">
        <v>50</v>
      </c>
      <c r="T16" s="58">
        <v>10</v>
      </c>
      <c r="U16" s="58">
        <v>4800</v>
      </c>
      <c r="V16" s="58">
        <v>1270</v>
      </c>
      <c r="W16" s="58">
        <v>650</v>
      </c>
      <c r="X16" s="58">
        <v>420</v>
      </c>
      <c r="Y16" s="58">
        <v>5500</v>
      </c>
      <c r="Z16" s="58">
        <v>2890</v>
      </c>
      <c r="AA16" s="58">
        <v>1070</v>
      </c>
      <c r="AB16" s="100">
        <f t="shared" si="2"/>
        <v>1580</v>
      </c>
      <c r="AC16" s="1">
        <v>90</v>
      </c>
      <c r="AD16" s="1">
        <v>530</v>
      </c>
      <c r="AE16" s="1">
        <v>960</v>
      </c>
      <c r="AF16" s="1"/>
    </row>
    <row r="17" spans="1:32" x14ac:dyDescent="0.25">
      <c r="A17" s="55">
        <v>11</v>
      </c>
      <c r="B17" s="56" t="s">
        <v>58</v>
      </c>
      <c r="C17" s="57">
        <f t="shared" si="0"/>
        <v>18550</v>
      </c>
      <c r="D17" s="57">
        <f t="shared" si="0"/>
        <v>0</v>
      </c>
      <c r="E17" s="58">
        <v>900</v>
      </c>
      <c r="F17" s="58">
        <f t="shared" si="1"/>
        <v>0</v>
      </c>
      <c r="G17" s="58"/>
      <c r="H17" s="58"/>
      <c r="I17" s="58">
        <v>9500</v>
      </c>
      <c r="J17" s="58"/>
      <c r="K17" s="58">
        <v>200</v>
      </c>
      <c r="L17" s="58"/>
      <c r="M17" s="58">
        <v>4500</v>
      </c>
      <c r="N17" s="58"/>
      <c r="O17" s="57">
        <v>700</v>
      </c>
      <c r="P17" s="57"/>
      <c r="Q17" s="58">
        <v>100</v>
      </c>
      <c r="R17" s="58"/>
      <c r="S17" s="58">
        <v>800</v>
      </c>
      <c r="T17" s="58"/>
      <c r="U17" s="58">
        <v>900</v>
      </c>
      <c r="V17" s="58"/>
      <c r="W17" s="58">
        <v>250</v>
      </c>
      <c r="X17" s="58"/>
      <c r="Y17" s="58">
        <v>0</v>
      </c>
      <c r="Z17" s="58"/>
      <c r="AA17" s="58">
        <v>700</v>
      </c>
      <c r="AB17" s="100">
        <f t="shared" si="2"/>
        <v>0</v>
      </c>
      <c r="AC17" s="1"/>
      <c r="AD17" s="1"/>
      <c r="AE17" s="1"/>
      <c r="AF17" s="1"/>
    </row>
    <row r="18" spans="1:32" x14ac:dyDescent="0.25">
      <c r="A18" s="55">
        <v>12</v>
      </c>
      <c r="B18" s="56" t="s">
        <v>25</v>
      </c>
      <c r="C18" s="57">
        <f t="shared" si="0"/>
        <v>30410</v>
      </c>
      <c r="D18" s="57">
        <f t="shared" si="0"/>
        <v>8872</v>
      </c>
      <c r="E18" s="58">
        <v>14000</v>
      </c>
      <c r="F18" s="58">
        <f t="shared" si="1"/>
        <v>710</v>
      </c>
      <c r="G18" s="58">
        <v>710</v>
      </c>
      <c r="H18" s="58"/>
      <c r="I18" s="58">
        <v>2000</v>
      </c>
      <c r="J18" s="58">
        <v>966</v>
      </c>
      <c r="K18" s="58">
        <v>80</v>
      </c>
      <c r="L18" s="58">
        <v>24</v>
      </c>
      <c r="M18" s="58">
        <v>9100</v>
      </c>
      <c r="N18" s="58">
        <v>5288</v>
      </c>
      <c r="O18" s="57">
        <v>1600</v>
      </c>
      <c r="P18" s="57">
        <v>399</v>
      </c>
      <c r="Q18" s="58">
        <v>230</v>
      </c>
      <c r="R18" s="58">
        <v>17</v>
      </c>
      <c r="S18" s="58">
        <v>200</v>
      </c>
      <c r="T18" s="58">
        <v>9</v>
      </c>
      <c r="U18" s="58">
        <v>600</v>
      </c>
      <c r="V18" s="58">
        <v>80</v>
      </c>
      <c r="W18" s="58">
        <v>300</v>
      </c>
      <c r="X18" s="58">
        <v>203</v>
      </c>
      <c r="Y18" s="58">
        <v>2000</v>
      </c>
      <c r="Z18" s="58">
        <v>1015</v>
      </c>
      <c r="AA18" s="58">
        <v>300</v>
      </c>
      <c r="AB18" s="100">
        <f t="shared" si="2"/>
        <v>161</v>
      </c>
      <c r="AC18" s="1"/>
      <c r="AD18" s="1">
        <v>138</v>
      </c>
      <c r="AE18" s="1"/>
      <c r="AF18" s="1">
        <v>23</v>
      </c>
    </row>
    <row r="19" spans="1:32" x14ac:dyDescent="0.25">
      <c r="A19" s="55">
        <v>13</v>
      </c>
      <c r="B19" s="56" t="s">
        <v>28</v>
      </c>
      <c r="C19" s="57">
        <f t="shared" si="0"/>
        <v>12140</v>
      </c>
      <c r="D19" s="57">
        <f t="shared" si="0"/>
        <v>6889</v>
      </c>
      <c r="E19" s="58">
        <v>7000</v>
      </c>
      <c r="F19" s="58">
        <f t="shared" si="1"/>
        <v>5110</v>
      </c>
      <c r="G19" s="58">
        <v>5065</v>
      </c>
      <c r="H19" s="58">
        <v>45</v>
      </c>
      <c r="I19" s="58">
        <v>2900</v>
      </c>
      <c r="J19" s="58">
        <v>895</v>
      </c>
      <c r="K19" s="58">
        <v>110</v>
      </c>
      <c r="L19" s="58">
        <v>50</v>
      </c>
      <c r="M19" s="58">
        <v>900</v>
      </c>
      <c r="N19" s="58">
        <v>308</v>
      </c>
      <c r="O19" s="57">
        <v>0</v>
      </c>
      <c r="P19" s="57"/>
      <c r="Q19" s="58">
        <v>40</v>
      </c>
      <c r="R19" s="58">
        <v>34</v>
      </c>
      <c r="S19" s="58">
        <v>30</v>
      </c>
      <c r="T19" s="58">
        <v>26</v>
      </c>
      <c r="U19" s="58">
        <v>160</v>
      </c>
      <c r="V19" s="58">
        <v>195</v>
      </c>
      <c r="W19" s="58">
        <v>200</v>
      </c>
      <c r="X19" s="58">
        <v>213</v>
      </c>
      <c r="Y19" s="58">
        <v>0</v>
      </c>
      <c r="Z19" s="58"/>
      <c r="AA19" s="58">
        <v>800</v>
      </c>
      <c r="AB19" s="100">
        <f t="shared" si="2"/>
        <v>58</v>
      </c>
      <c r="AC19" s="1"/>
      <c r="AD19" s="1">
        <v>58</v>
      </c>
      <c r="AE19" s="1"/>
      <c r="AF19" s="1"/>
    </row>
    <row r="20" spans="1:32" x14ac:dyDescent="0.25">
      <c r="A20" s="55">
        <v>14</v>
      </c>
      <c r="B20" s="56" t="s">
        <v>59</v>
      </c>
      <c r="C20" s="57">
        <f t="shared" si="0"/>
        <v>19320</v>
      </c>
      <c r="D20" s="57">
        <f t="shared" si="0"/>
        <v>0</v>
      </c>
      <c r="E20" s="58">
        <v>1800</v>
      </c>
      <c r="F20" s="58">
        <f t="shared" si="1"/>
        <v>0</v>
      </c>
      <c r="G20" s="58"/>
      <c r="H20" s="58"/>
      <c r="I20" s="58">
        <v>3900</v>
      </c>
      <c r="J20" s="58"/>
      <c r="K20" s="58">
        <v>80</v>
      </c>
      <c r="L20" s="58"/>
      <c r="M20" s="58">
        <v>5700</v>
      </c>
      <c r="N20" s="58"/>
      <c r="O20" s="57">
        <v>0</v>
      </c>
      <c r="P20" s="57"/>
      <c r="Q20" s="58">
        <v>0</v>
      </c>
      <c r="R20" s="58"/>
      <c r="S20" s="58">
        <v>0</v>
      </c>
      <c r="T20" s="58"/>
      <c r="U20" s="58">
        <v>750</v>
      </c>
      <c r="V20" s="58"/>
      <c r="W20" s="58">
        <v>250</v>
      </c>
      <c r="X20" s="58"/>
      <c r="Y20" s="58">
        <v>5340</v>
      </c>
      <c r="Z20" s="58"/>
      <c r="AA20" s="58">
        <v>1500</v>
      </c>
      <c r="AB20" s="100">
        <f t="shared" si="2"/>
        <v>0</v>
      </c>
      <c r="AC20" s="1"/>
      <c r="AD20" s="1"/>
      <c r="AE20" s="1"/>
      <c r="AF20" s="1"/>
    </row>
    <row r="21" spans="1:32" x14ac:dyDescent="0.25">
      <c r="A21" s="55">
        <v>15</v>
      </c>
      <c r="B21" s="56" t="s">
        <v>6</v>
      </c>
      <c r="C21" s="57">
        <f t="shared" si="0"/>
        <v>11500</v>
      </c>
      <c r="D21" s="57">
        <f t="shared" si="0"/>
        <v>8748</v>
      </c>
      <c r="E21" s="58">
        <v>1800</v>
      </c>
      <c r="F21" s="58">
        <f t="shared" si="1"/>
        <v>210</v>
      </c>
      <c r="G21" s="58">
        <v>210</v>
      </c>
      <c r="H21" s="58"/>
      <c r="I21" s="58">
        <v>4100</v>
      </c>
      <c r="J21" s="58">
        <v>4090</v>
      </c>
      <c r="K21" s="58">
        <v>0</v>
      </c>
      <c r="L21" s="58"/>
      <c r="M21" s="58">
        <v>2570</v>
      </c>
      <c r="N21" s="58">
        <v>2194</v>
      </c>
      <c r="O21" s="57">
        <v>1200</v>
      </c>
      <c r="P21" s="57">
        <v>919</v>
      </c>
      <c r="Q21" s="58">
        <v>200</v>
      </c>
      <c r="R21" s="58">
        <v>39</v>
      </c>
      <c r="S21" s="58">
        <v>180</v>
      </c>
      <c r="T21" s="58">
        <v>121</v>
      </c>
      <c r="U21" s="58">
        <v>300</v>
      </c>
      <c r="V21" s="58">
        <v>100</v>
      </c>
      <c r="W21" s="58">
        <v>250</v>
      </c>
      <c r="X21" s="58">
        <v>468</v>
      </c>
      <c r="Y21" s="58">
        <v>500</v>
      </c>
      <c r="Z21" s="58">
        <v>372</v>
      </c>
      <c r="AA21" s="58">
        <v>400</v>
      </c>
      <c r="AB21" s="100">
        <f t="shared" si="2"/>
        <v>235</v>
      </c>
      <c r="AC21" s="1">
        <v>55</v>
      </c>
      <c r="AD21" s="1">
        <v>147</v>
      </c>
      <c r="AE21" s="1"/>
      <c r="AF21" s="1">
        <v>33</v>
      </c>
    </row>
    <row r="22" spans="1:32" ht="22.5" customHeight="1" x14ac:dyDescent="0.25">
      <c r="A22" s="91" t="s">
        <v>7</v>
      </c>
      <c r="B22" s="91"/>
      <c r="C22" s="59">
        <f>SUM(C7:C21)</f>
        <v>203900</v>
      </c>
      <c r="D22" s="59">
        <f t="shared" ref="D22:AF22" si="3">SUM(D7:D21)</f>
        <v>41494</v>
      </c>
      <c r="E22" s="59">
        <f t="shared" si="3"/>
        <v>60000</v>
      </c>
      <c r="F22" s="59">
        <f t="shared" si="3"/>
        <v>6355</v>
      </c>
      <c r="G22" s="59">
        <f t="shared" si="3"/>
        <v>6280</v>
      </c>
      <c r="H22" s="59">
        <f t="shared" si="3"/>
        <v>75</v>
      </c>
      <c r="I22" s="59">
        <f t="shared" si="3"/>
        <v>52370</v>
      </c>
      <c r="J22" s="59">
        <f t="shared" si="3"/>
        <v>11578</v>
      </c>
      <c r="K22" s="59">
        <f t="shared" si="3"/>
        <v>2310</v>
      </c>
      <c r="L22" s="59">
        <f t="shared" si="3"/>
        <v>526</v>
      </c>
      <c r="M22" s="59">
        <f t="shared" si="3"/>
        <v>40500</v>
      </c>
      <c r="N22" s="59">
        <f t="shared" si="3"/>
        <v>9575</v>
      </c>
      <c r="O22" s="59">
        <f t="shared" si="3"/>
        <v>5900</v>
      </c>
      <c r="P22" s="59">
        <f t="shared" si="3"/>
        <v>1765</v>
      </c>
      <c r="Q22" s="59">
        <f t="shared" si="3"/>
        <v>1500</v>
      </c>
      <c r="R22" s="59">
        <f t="shared" si="3"/>
        <v>384</v>
      </c>
      <c r="S22" s="59">
        <f t="shared" si="3"/>
        <v>2500</v>
      </c>
      <c r="T22" s="59">
        <f t="shared" si="3"/>
        <v>486</v>
      </c>
      <c r="U22" s="59">
        <f t="shared" si="3"/>
        <v>11000</v>
      </c>
      <c r="V22" s="59">
        <f t="shared" si="3"/>
        <v>2499</v>
      </c>
      <c r="W22" s="59">
        <f t="shared" si="3"/>
        <v>4820</v>
      </c>
      <c r="X22" s="59">
        <f t="shared" si="3"/>
        <v>1751</v>
      </c>
      <c r="Y22" s="59">
        <f t="shared" si="3"/>
        <v>14000</v>
      </c>
      <c r="Z22" s="59">
        <f t="shared" si="3"/>
        <v>4277</v>
      </c>
      <c r="AA22" s="59">
        <f t="shared" si="3"/>
        <v>9000</v>
      </c>
      <c r="AB22" s="59">
        <f t="shared" si="3"/>
        <v>2298</v>
      </c>
      <c r="AC22" s="59">
        <f t="shared" si="3"/>
        <v>145</v>
      </c>
      <c r="AD22" s="59">
        <f t="shared" si="3"/>
        <v>958</v>
      </c>
      <c r="AE22" s="59">
        <f t="shared" si="3"/>
        <v>1050</v>
      </c>
      <c r="AF22" s="59">
        <f t="shared" si="3"/>
        <v>145</v>
      </c>
    </row>
    <row r="23" spans="1:32" ht="27" customHeight="1" x14ac:dyDescent="0.25">
      <c r="A23" s="74" t="s">
        <v>60</v>
      </c>
      <c r="B23" s="74"/>
      <c r="C23" s="101"/>
      <c r="D23" s="18">
        <f>D22/C22*100</f>
        <v>20.350171652770964</v>
      </c>
      <c r="E23" s="60"/>
      <c r="F23" s="18">
        <f>F22/E22*100</f>
        <v>10.591666666666667</v>
      </c>
      <c r="G23" s="18"/>
      <c r="H23" s="18"/>
      <c r="I23" s="18"/>
      <c r="J23" s="18">
        <f>J22/I22*100</f>
        <v>22.10807714340271</v>
      </c>
      <c r="K23" s="18"/>
      <c r="L23" s="18">
        <f>L22/K22*100</f>
        <v>22.770562770562773</v>
      </c>
      <c r="M23" s="18"/>
      <c r="N23" s="18">
        <f>N22/M22*100</f>
        <v>23.641975308641975</v>
      </c>
      <c r="O23" s="18"/>
      <c r="P23" s="18">
        <f>P22/O22*100</f>
        <v>29.915254237288135</v>
      </c>
      <c r="Q23" s="18"/>
      <c r="R23" s="18">
        <f>R22/Q22*100</f>
        <v>25.6</v>
      </c>
      <c r="S23" s="18"/>
      <c r="T23" s="18">
        <f>T22/S22*100</f>
        <v>19.439999999999998</v>
      </c>
      <c r="U23" s="18"/>
      <c r="V23" s="18">
        <f>V22/U22*100</f>
        <v>22.718181818181819</v>
      </c>
      <c r="W23" s="18"/>
      <c r="X23" s="18">
        <f>X22/W22*100</f>
        <v>36.327800829875514</v>
      </c>
      <c r="Y23" s="18"/>
      <c r="Z23" s="18">
        <f>Z22/Y22*100</f>
        <v>30.55</v>
      </c>
      <c r="AA23" s="18"/>
      <c r="AB23" s="18">
        <f>AB22/AA22*100</f>
        <v>25.533333333333335</v>
      </c>
      <c r="AC23" s="101"/>
      <c r="AD23" s="101"/>
      <c r="AE23" s="101"/>
      <c r="AF23" s="101"/>
    </row>
    <row r="25" spans="1:32" ht="15" customHeight="1" x14ac:dyDescent="0.25">
      <c r="C25" s="92" t="s">
        <v>61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70"/>
    </row>
    <row r="26" spans="1:32" x14ac:dyDescent="0.25">
      <c r="C26" s="61" t="s">
        <v>62</v>
      </c>
      <c r="D26" s="61"/>
      <c r="E26" s="61"/>
      <c r="F26" s="61"/>
      <c r="G26" s="61"/>
      <c r="H26" s="61"/>
      <c r="I26" s="61"/>
      <c r="J26" s="61"/>
      <c r="K26" s="62"/>
      <c r="L26" s="62"/>
      <c r="M26" s="61"/>
      <c r="N26" s="61"/>
      <c r="O26" s="61"/>
      <c r="P26" s="61"/>
      <c r="Q26" s="63"/>
    </row>
    <row r="27" spans="1:32" x14ac:dyDescent="0.25">
      <c r="C27" s="64" t="s">
        <v>68</v>
      </c>
      <c r="D27" s="65"/>
      <c r="E27" s="66"/>
      <c r="F27" s="66"/>
      <c r="G27" s="66"/>
      <c r="H27" s="66"/>
      <c r="I27" s="66"/>
      <c r="J27" s="66"/>
      <c r="K27" s="67"/>
      <c r="L27" s="67"/>
      <c r="M27" s="68"/>
      <c r="N27" s="68"/>
      <c r="O27" s="69"/>
      <c r="P27" s="69"/>
      <c r="Q27" s="61"/>
    </row>
  </sheetData>
  <mergeCells count="43">
    <mergeCell ref="C2:L2"/>
    <mergeCell ref="A4:A6"/>
    <mergeCell ref="B4:B6"/>
    <mergeCell ref="C4:C6"/>
    <mergeCell ref="D4:D6"/>
    <mergeCell ref="I4:J4"/>
    <mergeCell ref="K4:L4"/>
    <mergeCell ref="E4:H4"/>
    <mergeCell ref="G5:H5"/>
    <mergeCell ref="Y4:Z4"/>
    <mergeCell ref="AA4:AF4"/>
    <mergeCell ref="E5:E6"/>
    <mergeCell ref="F5:F6"/>
    <mergeCell ref="I5:I6"/>
    <mergeCell ref="J5:J6"/>
    <mergeCell ref="K5:K6"/>
    <mergeCell ref="L5:L6"/>
    <mergeCell ref="M5:M6"/>
    <mergeCell ref="N5:N6"/>
    <mergeCell ref="M4:N4"/>
    <mergeCell ref="O4:P4"/>
    <mergeCell ref="Q4:R4"/>
    <mergeCell ref="S4:T4"/>
    <mergeCell ref="U4:V4"/>
    <mergeCell ref="W4:X4"/>
    <mergeCell ref="C25:P25"/>
    <mergeCell ref="U5:U6"/>
    <mergeCell ref="V5:V6"/>
    <mergeCell ref="W5:W6"/>
    <mergeCell ref="X5:X6"/>
    <mergeCell ref="O5:O6"/>
    <mergeCell ref="P5:P6"/>
    <mergeCell ref="Q5:Q6"/>
    <mergeCell ref="R5:R6"/>
    <mergeCell ref="S5:S6"/>
    <mergeCell ref="T5:T6"/>
    <mergeCell ref="AA5:AA6"/>
    <mergeCell ref="AB5:AB6"/>
    <mergeCell ref="AC5:AF5"/>
    <mergeCell ref="A22:B22"/>
    <mergeCell ref="A23:B23"/>
    <mergeCell ref="Y5:Y6"/>
    <mergeCell ref="Z5:Z6"/>
  </mergeCells>
  <pageMargins left="0.46" right="0.17" top="0.4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ĐX 21-12</vt:lpstr>
      <vt:lpstr>HT (30-5)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2022-05-31T07:23:28Z</cp:lastPrinted>
  <dcterms:created xsi:type="dcterms:W3CDTF">2020-08-18T07:28:02Z</dcterms:created>
  <dcterms:modified xsi:type="dcterms:W3CDTF">2022-05-31T07:27:44Z</dcterms:modified>
</cp:coreProperties>
</file>